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18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Visitor" sheetId="8" r:id="rId8"/>
    <sheet name="Allocated" sheetId="9" r:id="rId9"/>
    <sheet name="Key" sheetId="10" r:id="rId10"/>
    <sheet name="Schedule" sheetId="11" r:id="rId11"/>
  </sheets>
  <definedNames>
    <definedName name="_xlnm.Print_Titles" localSheetId="8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  <definedName name="_xlnm.Print_Titles" localSheetId="7">'Visitor'!$4:$6</definedName>
  </definedNames>
  <calcPr fullCalcOnLoad="1"/>
</workbook>
</file>

<file path=xl/sharedStrings.xml><?xml version="1.0" encoding="utf-8"?>
<sst xmlns="http://schemas.openxmlformats.org/spreadsheetml/2006/main" count="4155" uniqueCount="547">
  <si>
    <t>A</t>
  </si>
  <si>
    <t>B</t>
  </si>
  <si>
    <t>S</t>
  </si>
  <si>
    <t>Meter</t>
  </si>
  <si>
    <t>Reserved</t>
  </si>
  <si>
    <t>Loading</t>
  </si>
  <si>
    <t>Total</t>
  </si>
  <si>
    <t>Parking</t>
  </si>
  <si>
    <t>Neighborhood</t>
  </si>
  <si>
    <t>P002</t>
  </si>
  <si>
    <t>P003</t>
  </si>
  <si>
    <t>P005</t>
  </si>
  <si>
    <t>P006</t>
  </si>
  <si>
    <t>P007</t>
  </si>
  <si>
    <t>P008</t>
  </si>
  <si>
    <t>P010</t>
  </si>
  <si>
    <t>P011</t>
  </si>
  <si>
    <t>P014</t>
  </si>
  <si>
    <t>P016</t>
  </si>
  <si>
    <t>P017</t>
  </si>
  <si>
    <t>P102</t>
  </si>
  <si>
    <t>P103</t>
  </si>
  <si>
    <t>P106</t>
  </si>
  <si>
    <t>P107</t>
  </si>
  <si>
    <t>P108</t>
  </si>
  <si>
    <t>P112</t>
  </si>
  <si>
    <t>P113</t>
  </si>
  <si>
    <t>P201</t>
  </si>
  <si>
    <t>P202</t>
  </si>
  <si>
    <t>P203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</si>
  <si>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</si>
  <si>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</si>
  <si>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</si>
  <si>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</si>
  <si>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</si>
  <si>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</si>
  <si>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</si>
  <si>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</si>
  <si>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</si>
  <si>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</si>
  <si>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</si>
  <si>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</si>
  <si>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</si>
  <si>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</si>
  <si>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</si>
  <si>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</si>
  <si>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</si>
  <si>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</si>
  <si>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</si>
  <si>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</si>
  <si>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</si>
  <si>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</si>
  <si>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</si>
  <si>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</si>
  <si>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</si>
  <si>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</si>
  <si>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</si>
  <si>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</si>
  <si>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</si>
  <si>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</si>
  <si>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</si>
  <si>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</si>
  <si>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</si>
  <si>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</si>
  <si>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</si>
  <si>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</si>
  <si>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</si>
  <si>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</si>
  <si>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</si>
  <si>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</si>
  <si>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</si>
  <si>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</si>
  <si>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</si>
  <si>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</si>
  <si>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</si>
  <si>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</si>
  <si>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</si>
  <si>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</si>
  <si>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</si>
  <si>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</si>
  <si>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P609</t>
  </si>
  <si>
    <t>P701</t>
  </si>
  <si>
    <t>P702</t>
  </si>
  <si>
    <t>P704</t>
  </si>
  <si>
    <t>P751</t>
  </si>
  <si>
    <t>P752</t>
  </si>
  <si>
    <t>P753</t>
  </si>
  <si>
    <t>P754</t>
  </si>
  <si>
    <t>P703</t>
  </si>
  <si>
    <t>Allocated</t>
  </si>
  <si>
    <t>Location</t>
  </si>
  <si>
    <t>P705</t>
  </si>
  <si>
    <t>140 Arbor</t>
  </si>
  <si>
    <t>Accessible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</si>
  <si>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</si>
  <si>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</si>
  <si>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</si>
  <si>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</si>
  <si>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</si>
  <si>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</si>
  <si>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</si>
  <si>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</si>
  <si>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</si>
  <si>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</si>
  <si>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</si>
  <si>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</si>
  <si>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</si>
  <si>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</si>
  <si>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</si>
  <si>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</si>
  <si>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</si>
  <si>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</si>
  <si>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</si>
  <si>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</si>
  <si>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</si>
  <si>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</si>
  <si>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</si>
  <si>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</si>
  <si>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</si>
  <si>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</si>
  <si>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</si>
  <si>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</si>
  <si>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</si>
  <si>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</si>
  <si>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</si>
  <si>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</si>
  <si>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</si>
  <si>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</si>
  <si>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</si>
  <si>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</si>
  <si>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</si>
  <si>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</si>
  <si>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</si>
  <si>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</si>
  <si>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</si>
  <si>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</si>
  <si>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</si>
  <si>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</si>
  <si>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</si>
  <si>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</si>
  <si>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</si>
  <si>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P962</t>
  </si>
  <si>
    <t>P760</t>
  </si>
  <si>
    <t>P756</t>
  </si>
  <si>
    <t>P601</t>
  </si>
  <si>
    <t>P015</t>
  </si>
  <si>
    <t>P004</t>
  </si>
  <si>
    <t>P105</t>
  </si>
  <si>
    <t>P353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</si>
  <si>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</si>
  <si>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</si>
  <si>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</si>
  <si>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</si>
  <si>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</si>
  <si>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</si>
  <si>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</si>
  <si>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</si>
  <si>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</si>
  <si>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</si>
  <si>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Birch Aquarium Visitor</t>
  </si>
  <si>
    <t>Machine Shop Visitor</t>
  </si>
  <si>
    <t>Revelle Information Board Visitor</t>
  </si>
  <si>
    <t>Faculty Club Visitor</t>
  </si>
  <si>
    <t>Muir Information Board Visitor</t>
  </si>
  <si>
    <t>Extended Studies and Public Programs Visitor</t>
  </si>
  <si>
    <t>Northpoint Information Center Visitor</t>
  </si>
  <si>
    <t>Building Engineer</t>
  </si>
  <si>
    <t>Emergency Response Vehicle</t>
  </si>
  <si>
    <t>Property Management</t>
  </si>
  <si>
    <t>Bookstore</t>
  </si>
  <si>
    <t>International Center Visitor</t>
  </si>
  <si>
    <t>Student Health Attending Staff</t>
  </si>
  <si>
    <t>Warren Lecture Hall</t>
  </si>
  <si>
    <t>Credit Union Staff</t>
  </si>
  <si>
    <t>Credit Union Visitor</t>
  </si>
  <si>
    <t>Gilman Parking Office Visitor</t>
  </si>
  <si>
    <t>Physical Plant Services Key Pickup</t>
  </si>
  <si>
    <t>Gilman Information Center Visitor</t>
  </si>
  <si>
    <t>Thornton Hospital Emergency Patient/Visitor</t>
  </si>
  <si>
    <t>EyeMobile for Children</t>
  </si>
  <si>
    <t>Shiley Eye Center Patient/Visitor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</si>
  <si>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</si>
  <si>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</si>
  <si>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</si>
  <si>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</si>
  <si>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</si>
  <si>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</si>
  <si>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</si>
  <si>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Stroke Team Physician</t>
  </si>
  <si>
    <t>OMW</t>
  </si>
  <si>
    <t>Birch Aquarium Visitor: Bus</t>
  </si>
  <si>
    <t>S Carpool</t>
  </si>
  <si>
    <t>A Carpool</t>
  </si>
  <si>
    <t>B Carpool</t>
  </si>
  <si>
    <t>Scripps Institution of Oceanography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</si>
  <si>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</si>
  <si>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</si>
  <si>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</si>
  <si>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</si>
  <si>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</si>
  <si>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</si>
  <si>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</si>
  <si>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</si>
  <si>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</si>
  <si>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</si>
  <si>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</si>
  <si>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</si>
  <si>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</si>
  <si>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</si>
  <si>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</si>
  <si>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</si>
  <si>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</si>
  <si>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</si>
  <si>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</si>
  <si>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</si>
  <si>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</si>
  <si>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</si>
  <si>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</si>
  <si>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</si>
  <si>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</si>
  <si>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</si>
  <si>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</si>
  <si>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</si>
  <si>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</si>
  <si>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</si>
  <si>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</si>
  <si>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</si>
  <si>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</si>
  <si>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</si>
  <si>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</si>
  <si>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</si>
  <si>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</si>
  <si>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</si>
  <si>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</si>
  <si>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</si>
  <si>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</si>
  <si>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</si>
  <si>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</si>
  <si>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</si>
  <si>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</si>
  <si>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</si>
  <si>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</si>
  <si>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</si>
  <si>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</si>
  <si>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</si>
  <si>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</si>
  <si>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</si>
  <si>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</si>
  <si>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</si>
  <si>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</si>
  <si>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</si>
  <si>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</si>
  <si>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</si>
  <si>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</si>
  <si>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</si>
  <si>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</si>
  <si>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</si>
  <si>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</si>
  <si>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</si>
  <si>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OMW</t>
  </si>
  <si>
    <t>Allocated: MS</t>
  </si>
  <si>
    <t>Allocated: SCP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</si>
  <si>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</si>
  <si>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</si>
  <si>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</si>
  <si>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</si>
  <si>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</si>
  <si>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</si>
  <si>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</si>
  <si>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</si>
  <si>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WLH</t>
  </si>
  <si>
    <t>Allocated: CUS</t>
  </si>
  <si>
    <t>Allocated: EMC</t>
  </si>
  <si>
    <t>Allocated: VP</t>
  </si>
  <si>
    <t>Allocated: MRI</t>
  </si>
  <si>
    <t>Allocated: MD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</si>
  <si>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</si>
  <si>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</si>
  <si>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</si>
  <si>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</si>
  <si>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</si>
  <si>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</si>
  <si>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</si>
  <si>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</si>
  <si>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</si>
  <si>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BA</t>
  </si>
  <si>
    <t>BAB</t>
  </si>
  <si>
    <t>BCP</t>
  </si>
  <si>
    <t>BE</t>
  </si>
  <si>
    <t>BFH</t>
  </si>
  <si>
    <t>BS</t>
  </si>
  <si>
    <t>CUS</t>
  </si>
  <si>
    <t>CUV</t>
  </si>
  <si>
    <t>EMC</t>
  </si>
  <si>
    <t>ERV</t>
  </si>
  <si>
    <t>ESPP</t>
  </si>
  <si>
    <t>FC</t>
  </si>
  <si>
    <t>GIC</t>
  </si>
  <si>
    <t>GPO</t>
  </si>
  <si>
    <t>HPMS</t>
  </si>
  <si>
    <t>IC</t>
  </si>
  <si>
    <t>KPU</t>
  </si>
  <si>
    <t>MD</t>
  </si>
  <si>
    <t>MIB</t>
  </si>
  <si>
    <t>MRI</t>
  </si>
  <si>
    <t>MS</t>
  </si>
  <si>
    <t>NIC</t>
  </si>
  <si>
    <t>PM</t>
  </si>
  <si>
    <t>RIB</t>
  </si>
  <si>
    <t>SCP</t>
  </si>
  <si>
    <t>SEPV</t>
  </si>
  <si>
    <t>SHAS</t>
  </si>
  <si>
    <t>STP</t>
  </si>
  <si>
    <t>TE</t>
  </si>
  <si>
    <t>VP</t>
  </si>
  <si>
    <t>WLH</t>
  </si>
  <si>
    <t>Allocated: BA</t>
  </si>
  <si>
    <t>Allocated: RIB</t>
  </si>
  <si>
    <t>Allocated: MIB</t>
  </si>
  <si>
    <t>Allocated: ESPP</t>
  </si>
  <si>
    <t>Allocated: IC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</si>
  <si>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</si>
  <si>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</si>
  <si>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</si>
  <si>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</si>
  <si>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</si>
  <si>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</si>
  <si>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</si>
  <si>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GIC</t>
  </si>
  <si>
    <t>Allocated: SEPV</t>
  </si>
  <si>
    <t>Allocated: HPMS</t>
  </si>
  <si>
    <t>Allocated: 140P</t>
  </si>
  <si>
    <t>Allocated: 140V</t>
  </si>
  <si>
    <t>Allocated: BFH</t>
  </si>
  <si>
    <t>Allocated: TE</t>
  </si>
  <si>
    <t>Count 1</t>
  </si>
  <si>
    <t>Count 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</si>
  <si>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</si>
  <si>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</si>
  <si>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</si>
  <si>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</si>
  <si>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</si>
  <si>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</si>
  <si>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</si>
  <si>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</si>
  <si>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</si>
  <si>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</si>
  <si>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</si>
  <si>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</si>
  <si>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</si>
  <si>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</si>
  <si>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</si>
  <si>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</si>
  <si>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</si>
  <si>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</si>
  <si>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</si>
  <si>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</si>
  <si>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</si>
  <si>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</si>
  <si>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</si>
  <si>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</si>
  <si>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</si>
  <si>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</si>
  <si>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</si>
  <si>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</si>
  <si>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</si>
  <si>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</si>
  <si>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</si>
  <si>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</si>
  <si>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</si>
  <si>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Beginning</t>
  </si>
  <si>
    <t>Allocated: VAL</t>
  </si>
  <si>
    <t>Allocated: HGC</t>
  </si>
  <si>
    <t>Allocated: JRC</t>
  </si>
  <si>
    <t>Allocated: RA</t>
  </si>
  <si>
    <t>RA</t>
  </si>
  <si>
    <t>Retirement Association Visitor</t>
  </si>
  <si>
    <t>HGC</t>
  </si>
  <si>
    <t>Hamilton Glaucoma Center Patient</t>
  </si>
  <si>
    <t>JRC</t>
  </si>
  <si>
    <t>Jacobs Retina Center Patient</t>
  </si>
  <si>
    <t>VAL</t>
  </si>
  <si>
    <t>Valet</t>
  </si>
  <si>
    <t>P761</t>
  </si>
  <si>
    <t>Allocated: LJP</t>
  </si>
  <si>
    <t>LJP</t>
  </si>
  <si>
    <t>La Jolla Playhouse Visitor</t>
  </si>
  <si>
    <t>P784</t>
  </si>
  <si>
    <t>Allocated: LS</t>
  </si>
  <si>
    <t>LS</t>
  </si>
  <si>
    <t>Live Scan Visitor</t>
  </si>
  <si>
    <t>PVIS</t>
  </si>
  <si>
    <t>Police Visitor</t>
  </si>
  <si>
    <t>Allocated: PVIS</t>
  </si>
  <si>
    <t>Allocated: CRC</t>
  </si>
  <si>
    <t>Allocated: FM</t>
  </si>
  <si>
    <t>Allocated: SPP</t>
  </si>
  <si>
    <t>Clinical Research Center Patient</t>
  </si>
  <si>
    <t>Family Medicine Patient</t>
  </si>
  <si>
    <t>Standardized Patient Program Patient</t>
  </si>
  <si>
    <t>CRC</t>
  </si>
  <si>
    <t>FM</t>
  </si>
  <si>
    <t>SPP</t>
  </si>
  <si>
    <t>Allocated: SHP</t>
  </si>
  <si>
    <t>SHP</t>
  </si>
  <si>
    <t>Student Health Patient</t>
  </si>
  <si>
    <t>P506</t>
  </si>
  <si>
    <t>CAT</t>
  </si>
  <si>
    <t>Catering Vehicle</t>
  </si>
  <si>
    <t>Allocated: UNK</t>
  </si>
  <si>
    <t>Allocated: OJC</t>
  </si>
  <si>
    <t>UNK</t>
  </si>
  <si>
    <t>Unknown</t>
  </si>
  <si>
    <t>OJC</t>
  </si>
  <si>
    <t>Environment, Health, and Safety Vehicle</t>
  </si>
  <si>
    <t>EHS</t>
  </si>
  <si>
    <t>PBS</t>
  </si>
  <si>
    <t>P605</t>
  </si>
  <si>
    <t>Allocated: EMV</t>
  </si>
  <si>
    <t>EMV</t>
  </si>
  <si>
    <t>Emergency Vehicle</t>
  </si>
  <si>
    <t>Allocated: BPO</t>
  </si>
  <si>
    <t>BPO</t>
  </si>
  <si>
    <t>Bachman Parking Office Visitor</t>
  </si>
  <si>
    <t>Allocated: SSP</t>
  </si>
  <si>
    <t>SSP</t>
  </si>
  <si>
    <t>Select Study Patient</t>
  </si>
  <si>
    <t>P341</t>
  </si>
  <si>
    <t>P342</t>
  </si>
  <si>
    <t>P343</t>
  </si>
  <si>
    <t>P344</t>
  </si>
  <si>
    <t>P345</t>
  </si>
  <si>
    <t>P346</t>
  </si>
  <si>
    <t>P347</t>
  </si>
  <si>
    <t>Allocated: RSM</t>
  </si>
  <si>
    <t>RSM</t>
  </si>
  <si>
    <t>Rady School of Management Visitor</t>
  </si>
  <si>
    <t>Hopkins</t>
  </si>
  <si>
    <t>(P341-7)</t>
  </si>
  <si>
    <t>Allocated: HO</t>
  </si>
  <si>
    <t>HO</t>
  </si>
  <si>
    <t>Hopkins Office Visitor</t>
  </si>
  <si>
    <t>Allocated: ZIP</t>
  </si>
  <si>
    <t>ZIP</t>
  </si>
  <si>
    <t>Zipcar</t>
  </si>
  <si>
    <t>Allocated: PO</t>
  </si>
  <si>
    <t>PO</t>
  </si>
  <si>
    <t>Pangea Office Visitor</t>
  </si>
  <si>
    <t>P110</t>
  </si>
  <si>
    <t>Visitor</t>
  </si>
  <si>
    <t>Pay by Space</t>
  </si>
  <si>
    <t>PUE</t>
  </si>
  <si>
    <t>Pay upon Exit</t>
  </si>
  <si>
    <t>PAD</t>
  </si>
  <si>
    <t>Pay and Display</t>
  </si>
  <si>
    <t>Visitor: Meter</t>
  </si>
  <si>
    <t>Visitor: PBS</t>
  </si>
  <si>
    <t>Visitor: PAD</t>
  </si>
  <si>
    <t>Visitor: PUE</t>
  </si>
  <si>
    <t>P757</t>
  </si>
  <si>
    <t>Visitor:</t>
  </si>
  <si>
    <t>Allocated: APO</t>
  </si>
  <si>
    <t>APO</t>
  </si>
  <si>
    <t>Arbor Parking Office Visitor</t>
  </si>
  <si>
    <t>Allocated: HM</t>
  </si>
  <si>
    <t>HM</t>
  </si>
  <si>
    <t>Hazardous Materials Vehicle</t>
  </si>
  <si>
    <t>Allocated: TO</t>
  </si>
  <si>
    <t>TO</t>
  </si>
  <si>
    <t>Transportation Office Vehicle</t>
  </si>
  <si>
    <t>Allocated: LET</t>
  </si>
  <si>
    <t>LET</t>
  </si>
  <si>
    <t>Law Enforcement Transport Vehicle</t>
  </si>
  <si>
    <t>Allocated: AMB</t>
  </si>
  <si>
    <t>Allocated: ROC</t>
  </si>
  <si>
    <t>AMB</t>
  </si>
  <si>
    <t>Ambulance</t>
  </si>
  <si>
    <t>ROC</t>
  </si>
  <si>
    <t>Radiation Oncology Center Patient/Visitor</t>
  </si>
  <si>
    <t>P001</t>
  </si>
  <si>
    <t>Allocated: AVRC</t>
  </si>
  <si>
    <t>AVRC</t>
  </si>
  <si>
    <t>Antiviral Research Center / HIV Neurobehavioral Research Center Patient</t>
  </si>
  <si>
    <t>Allocated: BAB</t>
  </si>
  <si>
    <t>P407</t>
  </si>
  <si>
    <t>P116</t>
  </si>
  <si>
    <t>Allocated: HDH</t>
  </si>
  <si>
    <t>HDH</t>
  </si>
  <si>
    <t>Housing, Dining, and Hospitality Vehicle</t>
  </si>
  <si>
    <t>P607</t>
  </si>
  <si>
    <t>Allocated: PHA</t>
  </si>
  <si>
    <t>PHA</t>
  </si>
  <si>
    <t>Pharmacy Visitor</t>
  </si>
  <si>
    <t>PAP</t>
  </si>
  <si>
    <t>Pulmonary Attending Physician</t>
  </si>
  <si>
    <t>Allocated: PAP</t>
  </si>
  <si>
    <t>Allocated: PS</t>
  </si>
  <si>
    <t>PS</t>
  </si>
  <si>
    <t>Pay Stations Vehicle</t>
  </si>
  <si>
    <t>P204</t>
  </si>
  <si>
    <t>Allocated: HDM</t>
  </si>
  <si>
    <t>HDM</t>
  </si>
  <si>
    <t>Housing/Dining Maintenance Vehicle</t>
  </si>
  <si>
    <t>P608</t>
  </si>
  <si>
    <t>Allocated: IVC</t>
  </si>
  <si>
    <t>IVC</t>
  </si>
  <si>
    <t>IV Cardiology Physician</t>
  </si>
  <si>
    <t>Allocated: LSP</t>
  </si>
  <si>
    <t>LSP</t>
  </si>
  <si>
    <t>Lot Specific Parking</t>
  </si>
  <si>
    <t>28</t>
  </si>
  <si>
    <t>March</t>
  </si>
  <si>
    <t>Allocated: NPA</t>
  </si>
  <si>
    <t>NPA</t>
  </si>
  <si>
    <t>Count 3</t>
  </si>
  <si>
    <t>Count 4</t>
  </si>
  <si>
    <t>Count 5</t>
  </si>
  <si>
    <t>January</t>
  </si>
  <si>
    <t>February</t>
  </si>
  <si>
    <t>3</t>
  </si>
  <si>
    <t>10</t>
  </si>
  <si>
    <t>17</t>
  </si>
  <si>
    <t>24</t>
  </si>
  <si>
    <t>31</t>
  </si>
  <si>
    <t>7</t>
  </si>
  <si>
    <t>14</t>
  </si>
  <si>
    <t>21</t>
  </si>
  <si>
    <t>Monday</t>
  </si>
  <si>
    <t>Friday</t>
  </si>
  <si>
    <t>Wednesday</t>
  </si>
  <si>
    <t>Tuesday</t>
  </si>
  <si>
    <t>Thursday</t>
  </si>
  <si>
    <t>Average Empty Parking Spaces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</si>
  <si>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</si>
  <si>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</si>
  <si>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</si>
  <si>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</si>
  <si>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</si>
  <si>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</si>
  <si>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</si>
  <si>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Visitor Parking Spaces</t>
  </si>
  <si>
    <t>Allocated Parking Spaces</t>
  </si>
  <si>
    <t>Key to Locations, Areas, Neighborhoods, Lots, and Structures</t>
  </si>
  <si>
    <t>Schedule</t>
  </si>
  <si>
    <t>University of California, San Diego Survey of Parking Space Occupancy Levels, Winter 2011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</si>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</sst>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14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8"/>
      <name val="Univers (WN)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9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9" fontId="0" fillId="0" borderId="0" applyFont="0" applyFill="0" applyBorder="0" applyAlignment="0" applyProtection="0"/>
  </cellStyleXfs>
  <cellXfs count="120">
    <xf numFmtId="164" fontId="0" fillId="0" borderId="0" xfId="0" applyAlignment="1">
      <alignment vertical="center"/>
    </xf>
    <xf numFmtId="0" fontId="11" fillId="2" borderId="1" xfId="26" applyNumberFormat="1" applyFont="1" applyFill="1" applyBorder="1" applyAlignment="1" applyProtection="1">
      <alignment horizontal="center" vertical="center"/>
      <protection/>
    </xf>
    <xf numFmtId="0" fontId="11" fillId="2" borderId="2" xfId="26" applyNumberFormat="1" applyFont="1" applyFill="1" applyBorder="1" applyAlignment="1" applyProtection="1">
      <alignment horizontal="center" vertical="center"/>
      <protection/>
    </xf>
    <xf numFmtId="0" fontId="11" fillId="2" borderId="3" xfId="26" applyNumberFormat="1" applyFont="1" applyFill="1" applyBorder="1" applyAlignment="1" applyProtection="1">
      <alignment horizontal="center" vertical="center"/>
      <protection/>
    </xf>
    <xf numFmtId="49" fontId="11" fillId="2" borderId="3" xfId="26" applyNumberFormat="1" applyFont="1" applyFill="1" applyBorder="1" applyAlignment="1" applyProtection="1">
      <alignment horizontal="center" vertical="center"/>
      <protection/>
    </xf>
    <xf numFmtId="0" fontId="8" fillId="0" borderId="2" xfId="23" applyNumberFormat="1" applyFont="1" applyFill="1" applyBorder="1" applyAlignment="1" applyProtection="1">
      <alignment vertical="center"/>
      <protection/>
    </xf>
    <xf numFmtId="0" fontId="8" fillId="3" borderId="2" xfId="23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2" borderId="1" xfId="25" applyNumberFormat="1" applyFont="1" applyFill="1" applyBorder="1" applyAlignment="1" applyProtection="1">
      <alignment horizontal="center" vertical="center"/>
      <protection/>
    </xf>
    <xf numFmtId="0" fontId="11" fillId="2" borderId="2" xfId="25" applyNumberFormat="1" applyFont="1" applyFill="1" applyBorder="1" applyAlignment="1" applyProtection="1">
      <alignment horizontal="center" vertical="center"/>
      <protection/>
    </xf>
    <xf numFmtId="0" fontId="11" fillId="2" borderId="4" xfId="22" applyNumberFormat="1" applyFont="1" applyFill="1" applyBorder="1" applyAlignment="1" applyProtection="1">
      <alignment horizontal="center" vertical="center"/>
      <protection/>
    </xf>
    <xf numFmtId="0" fontId="11" fillId="2" borderId="5" xfId="22" applyNumberFormat="1" applyFont="1" applyFill="1" applyBorder="1" applyAlignment="1" applyProtection="1">
      <alignment horizontal="center" vertical="center"/>
      <protection/>
    </xf>
    <xf numFmtId="0" fontId="11" fillId="2" borderId="0" xfId="22" applyNumberFormat="1" applyFont="1" applyFill="1" applyBorder="1" applyAlignment="1" applyProtection="1">
      <alignment horizontal="center" vertical="center"/>
      <protection/>
    </xf>
    <xf numFmtId="0" fontId="11" fillId="2" borderId="3" xfId="25" applyNumberFormat="1" applyFont="1" applyFill="1" applyBorder="1" applyAlignment="1" applyProtection="1">
      <alignment horizontal="center" vertical="center"/>
      <protection/>
    </xf>
    <xf numFmtId="0" fontId="11" fillId="2" borderId="6" xfId="22" applyNumberFormat="1" applyFont="1" applyFill="1" applyBorder="1" applyAlignment="1" applyProtection="1">
      <alignment horizontal="center" vertical="center"/>
      <protection/>
    </xf>
    <xf numFmtId="0" fontId="11" fillId="2" borderId="7" xfId="22" applyNumberFormat="1" applyFont="1" applyFill="1" applyBorder="1" applyAlignment="1" applyProtection="1">
      <alignment horizontal="center" vertical="center"/>
      <protection/>
    </xf>
    <xf numFmtId="0" fontId="11" fillId="2" borderId="8" xfId="22" applyNumberFormat="1" applyFont="1" applyFill="1" applyBorder="1" applyAlignment="1" applyProtection="1">
      <alignment horizontal="center" vertical="center"/>
      <protection/>
    </xf>
    <xf numFmtId="0" fontId="11" fillId="2" borderId="9" xfId="22" applyNumberFormat="1" applyFont="1" applyFill="1" applyBorder="1" applyAlignment="1" applyProtection="1">
      <alignment vertical="center"/>
      <protection/>
    </xf>
    <xf numFmtId="0" fontId="11" fillId="2" borderId="10" xfId="22" applyNumberFormat="1" applyFont="1" applyFill="1" applyBorder="1" applyAlignment="1" applyProtection="1">
      <alignment vertical="center"/>
      <protection/>
    </xf>
    <xf numFmtId="0" fontId="11" fillId="2" borderId="11" xfId="22" applyNumberFormat="1" applyFont="1" applyFill="1" applyBorder="1" applyAlignment="1" applyProtection="1">
      <alignment vertical="center"/>
      <protection/>
    </xf>
    <xf numFmtId="0" fontId="11" fillId="2" borderId="1" xfId="23" applyNumberFormat="1" applyFont="1" applyFill="1" applyBorder="1" applyAlignment="1" applyProtection="1">
      <alignment horizontal="center" vertical="center"/>
      <protection/>
    </xf>
    <xf numFmtId="0" fontId="11" fillId="2" borderId="2" xfId="23" applyNumberFormat="1" applyFont="1" applyFill="1" applyBorder="1" applyAlignment="1" applyProtection="1">
      <alignment horizontal="center" vertical="center"/>
      <protection/>
    </xf>
    <xf numFmtId="49" fontId="11" fillId="2" borderId="5" xfId="23" applyNumberFormat="1" applyFont="1" applyFill="1" applyBorder="1" applyAlignment="1" applyProtection="1">
      <alignment horizontal="center" vertical="center"/>
      <protection/>
    </xf>
    <xf numFmtId="49" fontId="11" fillId="2" borderId="0" xfId="23" applyNumberFormat="1" applyFont="1" applyFill="1" applyBorder="1" applyAlignment="1" applyProtection="1">
      <alignment horizontal="center" vertical="center"/>
      <protection/>
    </xf>
    <xf numFmtId="49" fontId="11" fillId="2" borderId="4" xfId="23" applyNumberFormat="1" applyFont="1" applyFill="1" applyBorder="1" applyAlignment="1" applyProtection="1">
      <alignment horizontal="center" vertical="center"/>
      <protection/>
    </xf>
    <xf numFmtId="0" fontId="11" fillId="2" borderId="5" xfId="23" applyNumberFormat="1" applyFont="1" applyFill="1" applyBorder="1" applyAlignment="1" applyProtection="1">
      <alignment horizontal="center" vertical="center"/>
      <protection/>
    </xf>
    <xf numFmtId="0" fontId="11" fillId="2" borderId="0" xfId="23" applyNumberFormat="1" applyFont="1" applyFill="1" applyBorder="1" applyAlignment="1" applyProtection="1">
      <alignment horizontal="center" vertical="center"/>
      <protection/>
    </xf>
    <xf numFmtId="0" fontId="11" fillId="2" borderId="4" xfId="23" applyNumberFormat="1" applyFont="1" applyFill="1" applyBorder="1" applyAlignment="1" applyProtection="1">
      <alignment horizontal="center" vertical="center"/>
      <protection/>
    </xf>
    <xf numFmtId="0" fontId="11" fillId="2" borderId="3" xfId="23" applyNumberFormat="1" applyFont="1" applyFill="1" applyBorder="1" applyAlignment="1" applyProtection="1">
      <alignment horizontal="center" vertical="center"/>
      <protection/>
    </xf>
    <xf numFmtId="0" fontId="11" fillId="2" borderId="7" xfId="23" applyNumberFormat="1" applyFont="1" applyFill="1" applyBorder="1" applyAlignment="1" applyProtection="1">
      <alignment horizontal="center" vertical="center"/>
      <protection/>
    </xf>
    <xf numFmtId="0" fontId="11" fillId="2" borderId="8" xfId="23" applyNumberFormat="1" applyFont="1" applyFill="1" applyBorder="1" applyAlignment="1" applyProtection="1">
      <alignment horizontal="center" vertical="center"/>
      <protection/>
    </xf>
    <xf numFmtId="0" fontId="11" fillId="2" borderId="6" xfId="23" applyNumberFormat="1" applyFont="1" applyFill="1" applyBorder="1" applyAlignment="1" applyProtection="1">
      <alignment horizontal="center" vertical="center"/>
      <protection/>
    </xf>
    <xf numFmtId="0" fontId="8" fillId="0" borderId="1" xfId="23" applyNumberFormat="1" applyFont="1" applyFill="1" applyBorder="1" applyAlignment="1" applyProtection="1">
      <alignment vertical="center"/>
      <protection/>
    </xf>
    <xf numFmtId="0" fontId="8" fillId="0" borderId="2" xfId="27" applyNumberFormat="1" applyFont="1" applyFill="1" applyBorder="1" applyAlignment="1" applyProtection="1">
      <alignment vertical="center"/>
      <protection/>
    </xf>
    <xf numFmtId="0" fontId="8" fillId="0" borderId="5" xfId="27" applyNumberFormat="1" applyFont="1" applyFill="1" applyBorder="1" applyAlignment="1" applyProtection="1">
      <alignment vertical="center"/>
      <protection/>
    </xf>
    <xf numFmtId="0" fontId="8" fillId="0" borderId="0" xfId="27" applyNumberFormat="1" applyFont="1" applyFill="1" applyBorder="1" applyAlignment="1" applyProtection="1">
      <alignment vertical="center"/>
      <protection/>
    </xf>
    <xf numFmtId="0" fontId="8" fillId="0" borderId="4" xfId="27" applyNumberFormat="1" applyFont="1" applyFill="1" applyBorder="1" applyAlignment="1" applyProtection="1">
      <alignment vertical="center"/>
      <protection/>
    </xf>
    <xf numFmtId="0" fontId="8" fillId="0" borderId="5" xfId="23" applyNumberFormat="1" applyFont="1" applyFill="1" applyBorder="1" applyAlignment="1" applyProtection="1">
      <alignment vertical="center"/>
      <protection/>
    </xf>
    <xf numFmtId="0" fontId="8" fillId="0" borderId="0" xfId="23" applyNumberFormat="1" applyFont="1" applyFill="1" applyBorder="1" applyAlignment="1" applyProtection="1">
      <alignment vertical="center"/>
      <protection/>
    </xf>
    <xf numFmtId="9" fontId="8" fillId="0" borderId="4" xfId="23" applyNumberFormat="1" applyFont="1" applyFill="1" applyBorder="1" applyAlignment="1" applyProtection="1">
      <alignment vertical="center"/>
      <protection/>
    </xf>
    <xf numFmtId="0" fontId="8" fillId="0" borderId="3" xfId="23" applyNumberFormat="1" applyFont="1" applyFill="1" applyBorder="1" applyAlignment="1" applyProtection="1">
      <alignment vertical="center"/>
      <protection/>
    </xf>
    <xf numFmtId="0" fontId="11" fillId="2" borderId="12" xfId="27" applyNumberFormat="1" applyFont="1" applyFill="1" applyBorder="1" applyAlignment="1" applyProtection="1">
      <alignment vertical="center"/>
      <protection/>
    </xf>
    <xf numFmtId="0" fontId="11" fillId="2" borderId="9" xfId="27" applyNumberFormat="1" applyFont="1" applyFill="1" applyBorder="1" applyAlignment="1" applyProtection="1">
      <alignment vertical="center"/>
      <protection/>
    </xf>
    <xf numFmtId="0" fontId="11" fillId="2" borderId="11" xfId="27" applyNumberFormat="1" applyFont="1" applyFill="1" applyBorder="1" applyAlignment="1" applyProtection="1">
      <alignment vertical="center"/>
      <protection/>
    </xf>
    <xf numFmtId="0" fontId="11" fillId="2" borderId="10" xfId="27" applyNumberFormat="1" applyFont="1" applyFill="1" applyBorder="1" applyAlignment="1" applyProtection="1">
      <alignment vertical="center"/>
      <protection/>
    </xf>
    <xf numFmtId="0" fontId="11" fillId="2" borderId="9" xfId="23" applyNumberFormat="1" applyFont="1" applyFill="1" applyBorder="1" applyAlignment="1" applyProtection="1">
      <alignment vertical="center"/>
      <protection/>
    </xf>
    <xf numFmtId="0" fontId="11" fillId="2" borderId="11" xfId="23" applyNumberFormat="1" applyFont="1" applyFill="1" applyBorder="1" applyAlignment="1" applyProtection="1">
      <alignment vertical="center"/>
      <protection/>
    </xf>
    <xf numFmtId="9" fontId="11" fillId="2" borderId="10" xfId="23" applyNumberFormat="1" applyFont="1" applyFill="1" applyBorder="1" applyAlignment="1" applyProtection="1">
      <alignment vertical="center"/>
      <protection/>
    </xf>
    <xf numFmtId="0" fontId="8" fillId="0" borderId="1" xfId="27" applyNumberFormat="1" applyFont="1" applyFill="1" applyBorder="1" applyAlignment="1" applyProtection="1">
      <alignment vertical="center"/>
      <protection/>
    </xf>
    <xf numFmtId="0" fontId="8" fillId="0" borderId="13" xfId="27" applyNumberFormat="1" applyFont="1" applyFill="1" applyBorder="1" applyAlignment="1" applyProtection="1">
      <alignment vertical="center"/>
      <protection/>
    </xf>
    <xf numFmtId="0" fontId="8" fillId="0" borderId="14" xfId="27" applyNumberFormat="1" applyFont="1" applyFill="1" applyBorder="1" applyAlignment="1" applyProtection="1">
      <alignment vertical="center"/>
      <protection/>
    </xf>
    <xf numFmtId="0" fontId="8" fillId="0" borderId="15" xfId="27" applyNumberFormat="1" applyFont="1" applyFill="1" applyBorder="1" applyAlignment="1" applyProtection="1">
      <alignment vertical="center"/>
      <protection/>
    </xf>
    <xf numFmtId="0" fontId="8" fillId="0" borderId="13" xfId="23" applyNumberFormat="1" applyFont="1" applyFill="1" applyBorder="1" applyAlignment="1" applyProtection="1">
      <alignment vertical="center"/>
      <protection/>
    </xf>
    <xf numFmtId="0" fontId="8" fillId="0" borderId="14" xfId="23" applyNumberFormat="1" applyFont="1" applyFill="1" applyBorder="1" applyAlignment="1" applyProtection="1">
      <alignment vertical="center"/>
      <protection/>
    </xf>
    <xf numFmtId="9" fontId="8" fillId="0" borderId="15" xfId="23" applyNumberFormat="1" applyFont="1" applyFill="1" applyBorder="1" applyAlignment="1" applyProtection="1">
      <alignment vertical="center"/>
      <protection/>
    </xf>
    <xf numFmtId="0" fontId="8" fillId="0" borderId="7" xfId="23" applyNumberFormat="1" applyFont="1" applyFill="1" applyBorder="1" applyAlignment="1" applyProtection="1">
      <alignment vertical="center"/>
      <protection/>
    </xf>
    <xf numFmtId="0" fontId="9" fillId="0" borderId="0" xfId="24" applyNumberFormat="1" applyFont="1" applyFill="1" applyBorder="1" applyAlignment="1" applyProtection="1">
      <alignment vertical="center"/>
      <protection/>
    </xf>
    <xf numFmtId="0" fontId="10" fillId="2" borderId="1" xfId="24" applyNumberFormat="1" applyFont="1" applyFill="1" applyBorder="1" applyAlignment="1" applyProtection="1">
      <alignment vertical="center"/>
      <protection/>
    </xf>
    <xf numFmtId="0" fontId="10" fillId="2" borderId="2" xfId="24" applyNumberFormat="1" applyFont="1" applyFill="1" applyBorder="1" applyAlignment="1" applyProtection="1">
      <alignment vertical="center"/>
      <protection/>
    </xf>
    <xf numFmtId="0" fontId="9" fillId="0" borderId="5" xfId="24" applyNumberFormat="1" applyFont="1" applyFill="1" applyBorder="1" applyAlignment="1" applyProtection="1">
      <alignment horizontal="center" vertical="center"/>
      <protection/>
    </xf>
    <xf numFmtId="0" fontId="9" fillId="0" borderId="0" xfId="24" applyNumberFormat="1" applyFont="1" applyFill="1" applyBorder="1" applyAlignment="1" applyProtection="1">
      <alignment horizontal="center" vertical="center"/>
      <protection/>
    </xf>
    <xf numFmtId="0" fontId="9" fillId="0" borderId="4" xfId="24" applyNumberFormat="1" applyFont="1" applyFill="1" applyBorder="1" applyAlignment="1" applyProtection="1">
      <alignment horizontal="center" vertical="center"/>
      <protection/>
    </xf>
    <xf numFmtId="0" fontId="10" fillId="2" borderId="3" xfId="24" applyNumberFormat="1" applyFont="1" applyFill="1" applyBorder="1" applyAlignment="1" applyProtection="1">
      <alignment vertical="center"/>
      <protection/>
    </xf>
    <xf numFmtId="0" fontId="9" fillId="0" borderId="1" xfId="24" applyNumberFormat="1" applyFont="1" applyFill="1" applyBorder="1" applyAlignment="1" applyProtection="1">
      <alignment horizontal="center" vertical="center"/>
      <protection/>
    </xf>
    <xf numFmtId="0" fontId="9" fillId="0" borderId="2" xfId="24" applyNumberFormat="1" applyFont="1" applyFill="1" applyBorder="1" applyAlignment="1" applyProtection="1">
      <alignment horizontal="center" vertical="center"/>
      <protection/>
    </xf>
    <xf numFmtId="0" fontId="9" fillId="0" borderId="3" xfId="24" applyNumberFormat="1" applyFont="1" applyFill="1" applyBorder="1" applyAlignment="1" applyProtection="1">
      <alignment horizontal="center" vertical="center"/>
      <protection/>
    </xf>
    <xf numFmtId="0" fontId="9" fillId="0" borderId="1" xfId="24" applyNumberFormat="1" applyFont="1" applyFill="1" applyBorder="1" applyAlignment="1" applyProtection="1">
      <alignment vertical="center"/>
      <protection/>
    </xf>
    <xf numFmtId="0" fontId="9" fillId="0" borderId="2" xfId="24" applyNumberFormat="1" applyFont="1" applyFill="1" applyBorder="1" applyAlignment="1" applyProtection="1">
      <alignment vertical="center"/>
      <protection/>
    </xf>
    <xf numFmtId="0" fontId="9" fillId="0" borderId="3" xfId="24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11" fillId="2" borderId="1" xfId="22" applyNumberFormat="1" applyFont="1" applyFill="1" applyBorder="1" applyAlignment="1" applyProtection="1">
      <alignment horizontal="center" vertical="center"/>
      <protection/>
    </xf>
    <xf numFmtId="0" fontId="11" fillId="2" borderId="2" xfId="22" applyNumberFormat="1" applyFont="1" applyFill="1" applyBorder="1" applyAlignment="1" applyProtection="1">
      <alignment horizontal="center" vertical="center"/>
      <protection/>
    </xf>
    <xf numFmtId="0" fontId="11" fillId="2" borderId="3" xfId="22" applyNumberFormat="1" applyFont="1" applyFill="1" applyBorder="1" applyAlignment="1" applyProtection="1">
      <alignment horizontal="center" vertical="center"/>
      <protection/>
    </xf>
    <xf numFmtId="0" fontId="8" fillId="3" borderId="3" xfId="23" applyNumberFormat="1" applyFont="1" applyFill="1" applyBorder="1" applyAlignment="1" applyProtection="1">
      <alignment vertical="center"/>
      <protection/>
    </xf>
    <xf numFmtId="0" fontId="8" fillId="0" borderId="1" xfId="26" applyNumberFormat="1" applyFont="1" applyFill="1" applyBorder="1" applyAlignment="1" applyProtection="1">
      <alignment vertical="center"/>
      <protection/>
    </xf>
    <xf numFmtId="0" fontId="8" fillId="0" borderId="2" xfId="26" applyNumberFormat="1" applyFont="1" applyFill="1" applyBorder="1" applyAlignment="1" applyProtection="1">
      <alignment vertical="center"/>
      <protection/>
    </xf>
    <xf numFmtId="0" fontId="8" fillId="0" borderId="2" xfId="21" applyNumberFormat="1" applyFont="1" applyFill="1" applyBorder="1" applyAlignment="1" applyProtection="1">
      <alignment vertical="center"/>
      <protection/>
    </xf>
    <xf numFmtId="0" fontId="8" fillId="3" borderId="2" xfId="26" applyNumberFormat="1" applyFont="1" applyFill="1" applyBorder="1" applyAlignment="1" applyProtection="1">
      <alignment vertical="center"/>
      <protection/>
    </xf>
    <xf numFmtId="0" fontId="8" fillId="3" borderId="2" xfId="21" applyNumberFormat="1" applyFont="1" applyFill="1" applyBorder="1" applyAlignment="1" applyProtection="1">
      <alignment vertical="center"/>
      <protection/>
    </xf>
    <xf numFmtId="0" fontId="8" fillId="3" borderId="3" xfId="26" applyNumberFormat="1" applyFont="1" applyFill="1" applyBorder="1" applyAlignment="1" applyProtection="1">
      <alignment vertical="center"/>
      <protection/>
    </xf>
    <xf numFmtId="0" fontId="8" fillId="3" borderId="3" xfId="21" applyNumberFormat="1" applyFont="1" applyFill="1" applyBorder="1" applyAlignment="1" applyProtection="1">
      <alignment vertical="center"/>
      <protection/>
    </xf>
    <xf numFmtId="0" fontId="8" fillId="0" borderId="2" xfId="0" applyNumberFormat="1" applyFont="1" applyFill="1" applyBorder="1" applyAlignment="1" applyProtection="1">
      <alignment vertical="center"/>
      <protection/>
    </xf>
    <xf numFmtId="1" fontId="8" fillId="0" borderId="5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4" xfId="0" applyNumberFormat="1" applyFont="1" applyFill="1" applyBorder="1" applyAlignment="1" applyProtection="1">
      <alignment vertical="center"/>
      <protection/>
    </xf>
    <xf numFmtId="0" fontId="8" fillId="0" borderId="5" xfId="0" applyNumberFormat="1" applyFont="1" applyFill="1" applyBorder="1" applyAlignment="1" applyProtection="1">
      <alignment vertical="center"/>
      <protection/>
    </xf>
    <xf numFmtId="0" fontId="11" fillId="2" borderId="9" xfId="23" applyNumberFormat="1" applyFont="1" applyFill="1" applyBorder="1" applyAlignment="1" applyProtection="1">
      <alignment horizontal="center" vertical="center"/>
      <protection/>
    </xf>
    <xf numFmtId="0" fontId="11" fillId="2" borderId="11" xfId="23" applyNumberFormat="1" applyFont="1" applyFill="1" applyBorder="1" applyAlignment="1" applyProtection="1">
      <alignment horizontal="center" vertical="center"/>
      <protection/>
    </xf>
    <xf numFmtId="0" fontId="11" fillId="2" borderId="10" xfId="23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2" borderId="12" xfId="22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1" fillId="2" borderId="9" xfId="22" applyNumberFormat="1" applyFont="1" applyFill="1" applyBorder="1" applyAlignment="1" applyProtection="1">
      <alignment horizontal="center" vertical="center"/>
      <protection/>
    </xf>
    <xf numFmtId="0" fontId="11" fillId="2" borderId="11" xfId="22" applyNumberFormat="1" applyFont="1" applyFill="1" applyBorder="1" applyAlignment="1" applyProtection="1">
      <alignment horizontal="center" vertical="center"/>
      <protection/>
    </xf>
    <xf numFmtId="0" fontId="11" fillId="2" borderId="10" xfId="22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vertical="center"/>
      <protection/>
    </xf>
    <xf numFmtId="0" fontId="11" fillId="2" borderId="12" xfId="26" applyNumberFormat="1" applyFont="1" applyFill="1" applyBorder="1" applyAlignment="1" applyProtection="1">
      <alignment horizontal="center" vertical="center"/>
      <protection/>
    </xf>
    <xf numFmtId="0" fontId="9" fillId="0" borderId="13" xfId="24" applyNumberFormat="1" applyFont="1" applyFill="1" applyBorder="1" applyAlignment="1" applyProtection="1">
      <alignment horizontal="center" vertical="center"/>
      <protection/>
    </xf>
    <xf numFmtId="0" fontId="9" fillId="0" borderId="14" xfId="24" applyNumberFormat="1" applyFont="1" applyFill="1" applyBorder="1" applyAlignment="1" applyProtection="1">
      <alignment horizontal="center" vertical="center"/>
      <protection/>
    </xf>
    <xf numFmtId="0" fontId="9" fillId="0" borderId="15" xfId="24" applyNumberFormat="1" applyFont="1" applyFill="1" applyBorder="1" applyAlignment="1" applyProtection="1">
      <alignment horizontal="center" vertical="center"/>
      <protection/>
    </xf>
    <xf numFmtId="0" fontId="9" fillId="0" borderId="5" xfId="24" applyNumberFormat="1" applyFont="1" applyFill="1" applyBorder="1" applyAlignment="1" applyProtection="1">
      <alignment horizontal="center" vertical="center"/>
      <protection/>
    </xf>
    <xf numFmtId="0" fontId="9" fillId="0" borderId="0" xfId="24" applyNumberFormat="1" applyFont="1" applyFill="1" applyBorder="1" applyAlignment="1" applyProtection="1">
      <alignment horizontal="center" vertical="center"/>
      <protection/>
    </xf>
    <xf numFmtId="0" fontId="9" fillId="0" borderId="4" xfId="24" applyNumberFormat="1" applyFont="1" applyFill="1" applyBorder="1" applyAlignment="1" applyProtection="1">
      <alignment horizontal="center" vertical="center"/>
      <protection/>
    </xf>
    <xf numFmtId="0" fontId="9" fillId="0" borderId="7" xfId="24" applyNumberFormat="1" applyFont="1" applyFill="1" applyBorder="1" applyAlignment="1" applyProtection="1">
      <alignment horizontal="center" vertical="center"/>
      <protection/>
    </xf>
    <xf numFmtId="0" fontId="9" fillId="0" borderId="8" xfId="24" applyNumberFormat="1" applyFont="1" applyFill="1" applyBorder="1" applyAlignment="1" applyProtection="1">
      <alignment horizontal="center" vertical="center"/>
      <protection/>
    </xf>
    <xf numFmtId="0" fontId="9" fillId="0" borderId="6" xfId="24" applyNumberFormat="1" applyFont="1" applyFill="1" applyBorder="1" applyAlignment="1" applyProtection="1">
      <alignment horizontal="center" vertical="center"/>
      <protection/>
    </xf>
    <xf numFmtId="164" fontId="13" fillId="0" borderId="0" xfId="0" applyFont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2" borderId="1" xfId="0" applyNumberFormat="1" applyFont="1" applyFill="1" applyBorder="1" applyAlignment="1" applyProtection="1">
      <alignment horizontal="center" vertical="center"/>
      <protection/>
    </xf>
    <xf numFmtId="0" fontId="11" fillId="2" borderId="2" xfId="0" applyNumberFormat="1" applyFont="1" applyFill="1" applyBorder="1" applyAlignment="1" applyProtection="1">
      <alignment horizontal="center" vertical="center"/>
      <protection/>
    </xf>
    <xf numFmtId="0" fontId="11" fillId="2" borderId="3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vertical="center"/>
      <protection/>
    </xf>
    <xf numFmtId="0" fontId="8" fillId="0" borderId="7" xfId="0" applyNumberFormat="1" applyFont="1" applyFill="1" applyBorder="1" applyAlignment="1" applyProtection="1">
      <alignment vertical="center"/>
      <protection/>
    </xf>
    <xf numFmtId="0" fontId="8" fillId="0" borderId="3" xfId="0" applyNumberFormat="1" applyFont="1" applyFill="1" applyBorder="1" applyAlignment="1" applyProtection="1">
      <alignment vertical="center"/>
      <protection/>
    </xf>
    <xf numFmtId="0" fontId="8" fillId="0" borderId="5" xfId="0" applyNumberFormat="1" applyFont="1" applyFill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1-3 Parking Space Inventory - July 1, 2001" xfId="21"/>
    <cellStyle name="Normal_Closed (w)" xfId="22"/>
    <cellStyle name="Normal_F10" xfId="23"/>
    <cellStyle name="Normal_Lot Designations 1" xfId="24"/>
    <cellStyle name="Normal_LPEMP" xfId="25"/>
    <cellStyle name="Normal_Sheet1_SCHED" xfId="26"/>
    <cellStyle name="Normal_W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P17"/>
  <sheetViews>
    <sheetView showGridLines="0" tabSelected="1" workbookViewId="0" topLeftCell="A1">
      <selection activeCell="A1" sqref="A1:P1"/>
    </sheetView>
  </sheetViews>
  <sheetFormatPr defaultColWidth="9.75390625" defaultRowHeight="12.75"/>
  <cols>
    <col min="1" max="1" width="11.625" style="7" customWidth="1"/>
    <col min="2" max="2" width="10.125" style="7" customWidth="1"/>
    <col min="3" max="3" width="7.00390625" style="7" customWidth="1"/>
    <col min="4" max="5" width="5.00390625" style="7" customWidth="1"/>
    <col min="6" max="8" width="4.875" style="7" customWidth="1"/>
    <col min="9" max="12" width="4.375" style="7" customWidth="1"/>
    <col min="13" max="13" width="5.00390625" style="7" customWidth="1"/>
    <col min="14" max="14" width="6.75390625" style="7" customWidth="1"/>
    <col min="15" max="16" width="8.25390625" style="7" customWidth="1"/>
    <col min="17" max="16384" width="9.75390625" style="7" customWidth="1"/>
  </cols>
  <sheetData>
    <row r="1" spans="1:16" ht="14.25">
      <c r="A1" s="90" t="s">
        <v>544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533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>
      <c r="A4" s="20"/>
      <c r="B4" s="20" t="s">
        <v>7</v>
      </c>
      <c r="C4" s="20" t="s">
        <v>7</v>
      </c>
      <c r="D4" s="87" t="s">
        <v>532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279</v>
      </c>
      <c r="O4" s="88"/>
      <c r="P4" s="89"/>
    </row>
    <row r="5" spans="1:16" ht="11.25">
      <c r="A5" s="21"/>
      <c r="B5" s="21" t="s">
        <v>157</v>
      </c>
      <c r="C5" s="21" t="s">
        <v>158</v>
      </c>
      <c r="D5" s="22" t="s">
        <v>239</v>
      </c>
      <c r="E5" s="23" t="s">
        <v>240</v>
      </c>
      <c r="F5" s="23" t="s">
        <v>241</v>
      </c>
      <c r="G5" s="23" t="s">
        <v>242</v>
      </c>
      <c r="H5" s="23" t="s">
        <v>243</v>
      </c>
      <c r="I5" s="23" t="s">
        <v>244</v>
      </c>
      <c r="J5" s="23" t="s">
        <v>245</v>
      </c>
      <c r="K5" s="23" t="s">
        <v>246</v>
      </c>
      <c r="L5" s="23" t="s">
        <v>247</v>
      </c>
      <c r="M5" s="24" t="s">
        <v>248</v>
      </c>
      <c r="N5" s="25" t="s">
        <v>249</v>
      </c>
      <c r="O5" s="26" t="s">
        <v>250</v>
      </c>
      <c r="P5" s="27" t="s">
        <v>251</v>
      </c>
    </row>
    <row r="6" spans="1:16" ht="11.25">
      <c r="A6" s="28"/>
      <c r="B6" s="28"/>
      <c r="C6" s="28"/>
      <c r="D6" s="29" t="s">
        <v>252</v>
      </c>
      <c r="E6" s="30" t="s">
        <v>252</v>
      </c>
      <c r="F6" s="30" t="s">
        <v>252</v>
      </c>
      <c r="G6" s="30" t="s">
        <v>252</v>
      </c>
      <c r="H6" s="30" t="s">
        <v>253</v>
      </c>
      <c r="I6" s="30" t="s">
        <v>253</v>
      </c>
      <c r="J6" s="30" t="s">
        <v>253</v>
      </c>
      <c r="K6" s="30" t="s">
        <v>253</v>
      </c>
      <c r="L6" s="30" t="s">
        <v>253</v>
      </c>
      <c r="M6" s="31" t="s">
        <v>253</v>
      </c>
      <c r="N6" s="29" t="s">
        <v>158</v>
      </c>
      <c r="O6" s="30" t="s">
        <v>158</v>
      </c>
      <c r="P6" s="31" t="s">
        <v>250</v>
      </c>
    </row>
    <row r="7" spans="1:16" ht="11.25">
      <c r="A7" s="5" t="s">
        <v>196</v>
      </c>
      <c r="B7" s="33" t="s">
        <v>0</v>
      </c>
      <c r="C7" s="33">
        <f>SUM('By Location'!C7,'By Location'!C18)</f>
        <v>2344</v>
      </c>
      <c r="D7" s="34">
        <f>SUM('By Location'!D7,'By Location'!D18)</f>
        <v>1661</v>
      </c>
      <c r="E7" s="35">
        <f>SUM('By Location'!E7,'By Location'!E18)</f>
        <v>1140</v>
      </c>
      <c r="F7" s="35">
        <f>SUM('By Location'!F7,'By Location'!F18)</f>
        <v>670</v>
      </c>
      <c r="G7" s="35">
        <f>SUM('By Location'!G7,'By Location'!G18)</f>
        <v>446</v>
      </c>
      <c r="H7" s="35">
        <f>SUM('By Location'!H7,'By Location'!H18)</f>
        <v>384</v>
      </c>
      <c r="I7" s="35">
        <f>SUM('By Location'!I7,'By Location'!I18)</f>
        <v>376</v>
      </c>
      <c r="J7" s="35">
        <f>SUM('By Location'!J7,'By Location'!J18)</f>
        <v>383</v>
      </c>
      <c r="K7" s="35">
        <f>SUM('By Location'!K7,'By Location'!K18)</f>
        <v>446</v>
      </c>
      <c r="L7" s="35">
        <f>SUM('By Location'!L7,'By Location'!L18)</f>
        <v>584</v>
      </c>
      <c r="M7" s="36">
        <f>SUM('By Location'!M7,'By Location'!M18)</f>
        <v>673</v>
      </c>
      <c r="N7" s="37">
        <f>MIN(D7:M7)</f>
        <v>376</v>
      </c>
      <c r="O7" s="38">
        <f>C7-N7</f>
        <v>1968</v>
      </c>
      <c r="P7" s="39">
        <f>O7/C7</f>
        <v>0.8395904436860068</v>
      </c>
    </row>
    <row r="8" spans="1:16" ht="11.25">
      <c r="A8" s="5" t="s">
        <v>197</v>
      </c>
      <c r="B8" s="33" t="s">
        <v>1</v>
      </c>
      <c r="C8" s="33">
        <f>SUM('By Location'!C8,'By Location'!C19)</f>
        <v>5042</v>
      </c>
      <c r="D8" s="34">
        <f>SUM('By Location'!D8,'By Location'!D19)</f>
        <v>2321</v>
      </c>
      <c r="E8" s="35">
        <f>SUM('By Location'!E8,'By Location'!E19)</f>
        <v>1090</v>
      </c>
      <c r="F8" s="35">
        <f>SUM('By Location'!F8,'By Location'!F19)</f>
        <v>477</v>
      </c>
      <c r="G8" s="35">
        <f>SUM('By Location'!G8,'By Location'!G19)</f>
        <v>300</v>
      </c>
      <c r="H8" s="35">
        <f>SUM('By Location'!H8,'By Location'!H19)</f>
        <v>285</v>
      </c>
      <c r="I8" s="35">
        <f>SUM('By Location'!I8,'By Location'!I19)</f>
        <v>322</v>
      </c>
      <c r="J8" s="35">
        <f>SUM('By Location'!J8,'By Location'!J19)</f>
        <v>346</v>
      </c>
      <c r="K8" s="35">
        <f>SUM('By Location'!K8,'By Location'!K19)</f>
        <v>579</v>
      </c>
      <c r="L8" s="35">
        <f>SUM('By Location'!L8,'By Location'!L19)</f>
        <v>1224</v>
      </c>
      <c r="M8" s="36">
        <f>SUM('By Location'!M8,'By Location'!M19)</f>
        <v>2304</v>
      </c>
      <c r="N8" s="37">
        <f aca="true" t="shared" si="0" ref="N8:N17">MIN(D8:M8)</f>
        <v>285</v>
      </c>
      <c r="O8" s="38">
        <f aca="true" t="shared" si="1" ref="O8:O17">C8-N8</f>
        <v>4757</v>
      </c>
      <c r="P8" s="39">
        <f aca="true" t="shared" si="2" ref="P8:P17">O8/C8</f>
        <v>0.9434748115827053</v>
      </c>
    </row>
    <row r="9" spans="1:16" ht="11.25">
      <c r="A9" s="5" t="s">
        <v>198</v>
      </c>
      <c r="B9" s="33" t="s">
        <v>2</v>
      </c>
      <c r="C9" s="33">
        <f>SUM('By Location'!C9,'By Location'!C20)</f>
        <v>4586</v>
      </c>
      <c r="D9" s="34">
        <f>SUM('By Location'!D9,'By Location'!D20)</f>
        <v>2240</v>
      </c>
      <c r="E9" s="35">
        <f>SUM('By Location'!E9,'By Location'!E20)</f>
        <v>1736</v>
      </c>
      <c r="F9" s="35">
        <f>SUM('By Location'!F9,'By Location'!F20)</f>
        <v>1338</v>
      </c>
      <c r="G9" s="35">
        <f>SUM('By Location'!G9,'By Location'!G20)</f>
        <v>1045</v>
      </c>
      <c r="H9" s="35">
        <f>SUM('By Location'!H9,'By Location'!H20)</f>
        <v>927</v>
      </c>
      <c r="I9" s="35">
        <f>SUM('By Location'!I9,'By Location'!I20)</f>
        <v>865</v>
      </c>
      <c r="J9" s="35">
        <f>SUM('By Location'!J9,'By Location'!J20)</f>
        <v>838</v>
      </c>
      <c r="K9" s="35">
        <f>SUM('By Location'!K9,'By Location'!K20)</f>
        <v>915</v>
      </c>
      <c r="L9" s="35">
        <f>SUM('By Location'!L9,'By Location'!L20)</f>
        <v>1132</v>
      </c>
      <c r="M9" s="36">
        <f>SUM('By Location'!M9,'By Location'!M20)</f>
        <v>1523</v>
      </c>
      <c r="N9" s="37">
        <f t="shared" si="0"/>
        <v>838</v>
      </c>
      <c r="O9" s="38">
        <f t="shared" si="1"/>
        <v>3748</v>
      </c>
      <c r="P9" s="39">
        <f t="shared" si="2"/>
        <v>0.8172699520279111</v>
      </c>
    </row>
    <row r="10" spans="1:16" ht="11.25">
      <c r="A10" s="5" t="s">
        <v>199</v>
      </c>
      <c r="B10" s="33" t="s">
        <v>449</v>
      </c>
      <c r="C10" s="33">
        <f>SUM('By Location'!C10,'By Location'!C21)</f>
        <v>1418</v>
      </c>
      <c r="D10" s="34">
        <f>SUM('By Location'!D10,'By Location'!D21)</f>
        <v>899</v>
      </c>
      <c r="E10" s="35">
        <f>SUM('By Location'!E10,'By Location'!E21)</f>
        <v>574</v>
      </c>
      <c r="F10" s="35">
        <f>SUM('By Location'!F10,'By Location'!F21)</f>
        <v>301</v>
      </c>
      <c r="G10" s="35">
        <f>SUM('By Location'!G10,'By Location'!G21)</f>
        <v>174</v>
      </c>
      <c r="H10" s="35">
        <f>SUM('By Location'!H10,'By Location'!H21)</f>
        <v>197</v>
      </c>
      <c r="I10" s="35">
        <f>SUM('By Location'!I10,'By Location'!I21)</f>
        <v>189</v>
      </c>
      <c r="J10" s="35">
        <f>SUM('By Location'!J10,'By Location'!J21)</f>
        <v>159</v>
      </c>
      <c r="K10" s="35">
        <f>SUM('By Location'!K10,'By Location'!K21)</f>
        <v>214</v>
      </c>
      <c r="L10" s="35">
        <f>SUM('By Location'!L10,'By Location'!L21)</f>
        <v>361</v>
      </c>
      <c r="M10" s="36">
        <f>SUM('By Location'!M10,'By Location'!M21)</f>
        <v>566</v>
      </c>
      <c r="N10" s="37">
        <f t="shared" si="0"/>
        <v>159</v>
      </c>
      <c r="O10" s="38">
        <f t="shared" si="1"/>
        <v>1259</v>
      </c>
      <c r="P10" s="39">
        <f t="shared" si="2"/>
        <v>0.88787023977433</v>
      </c>
    </row>
    <row r="11" spans="1:16" ht="11.25">
      <c r="A11" s="5"/>
      <c r="B11" s="33" t="s">
        <v>4</v>
      </c>
      <c r="C11" s="33">
        <f>SUM('By Location'!C11,'By Location'!C22)</f>
        <v>359</v>
      </c>
      <c r="D11" s="34">
        <f>SUM('By Location'!D11,'By Location'!D22)</f>
        <v>280</v>
      </c>
      <c r="E11" s="35">
        <f>SUM('By Location'!E11,'By Location'!E22)</f>
        <v>226</v>
      </c>
      <c r="F11" s="35">
        <f>SUM('By Location'!F11,'By Location'!F22)</f>
        <v>195</v>
      </c>
      <c r="G11" s="35">
        <f>SUM('By Location'!G11,'By Location'!G22)</f>
        <v>178</v>
      </c>
      <c r="H11" s="35">
        <f>SUM('By Location'!H11,'By Location'!H22)</f>
        <v>183</v>
      </c>
      <c r="I11" s="35">
        <f>SUM('By Location'!I11,'By Location'!I22)</f>
        <v>185</v>
      </c>
      <c r="J11" s="35">
        <f>SUM('By Location'!J11,'By Location'!J22)</f>
        <v>181</v>
      </c>
      <c r="K11" s="35">
        <f>SUM('By Location'!K11,'By Location'!K22)</f>
        <v>175</v>
      </c>
      <c r="L11" s="35">
        <f>SUM('By Location'!L11,'By Location'!L22)</f>
        <v>184</v>
      </c>
      <c r="M11" s="36">
        <f>SUM('By Location'!M11,'By Location'!M22)</f>
        <v>216</v>
      </c>
      <c r="N11" s="37">
        <f t="shared" si="0"/>
        <v>175</v>
      </c>
      <c r="O11" s="38">
        <f t="shared" si="1"/>
        <v>184</v>
      </c>
      <c r="P11" s="39">
        <f t="shared" si="2"/>
        <v>0.5125348189415042</v>
      </c>
    </row>
    <row r="12" spans="1:16" ht="11.25">
      <c r="A12" s="5"/>
      <c r="B12" s="33" t="s">
        <v>89</v>
      </c>
      <c r="C12" s="33">
        <f>SUM('By Location'!C12,'By Location'!C23)</f>
        <v>1144</v>
      </c>
      <c r="D12" s="34">
        <f>SUM('By Location'!D12,'By Location'!D23)</f>
        <v>903</v>
      </c>
      <c r="E12" s="35">
        <f>SUM('By Location'!E12,'By Location'!E23)</f>
        <v>722</v>
      </c>
      <c r="F12" s="35">
        <f>SUM('By Location'!F12,'By Location'!F23)</f>
        <v>536</v>
      </c>
      <c r="G12" s="35">
        <f>SUM('By Location'!G12,'By Location'!G23)</f>
        <v>424</v>
      </c>
      <c r="H12" s="35">
        <f>SUM('By Location'!H12,'By Location'!H23)</f>
        <v>389</v>
      </c>
      <c r="I12" s="35">
        <f>SUM('By Location'!I12,'By Location'!I23)</f>
        <v>411</v>
      </c>
      <c r="J12" s="35">
        <f>SUM('By Location'!J12,'By Location'!J23)</f>
        <v>409</v>
      </c>
      <c r="K12" s="35">
        <f>SUM('By Location'!K12,'By Location'!K23)</f>
        <v>467</v>
      </c>
      <c r="L12" s="35">
        <f>SUM('By Location'!L12,'By Location'!L23)</f>
        <v>539</v>
      </c>
      <c r="M12" s="36">
        <f>SUM('By Location'!M12,'By Location'!M23)</f>
        <v>695</v>
      </c>
      <c r="N12" s="37">
        <f t="shared" si="0"/>
        <v>389</v>
      </c>
      <c r="O12" s="38">
        <f t="shared" si="1"/>
        <v>755</v>
      </c>
      <c r="P12" s="39">
        <f t="shared" si="2"/>
        <v>0.659965034965035</v>
      </c>
    </row>
    <row r="13" spans="1:16" ht="11.25">
      <c r="A13" s="5"/>
      <c r="B13" s="33" t="s">
        <v>93</v>
      </c>
      <c r="C13" s="33">
        <f>SUM('By Location'!C13,'By Location'!C24)</f>
        <v>471</v>
      </c>
      <c r="D13" s="34">
        <f>SUM('By Location'!D13,'By Location'!D24)</f>
        <v>277</v>
      </c>
      <c r="E13" s="35">
        <f>SUM('By Location'!E13,'By Location'!E24)</f>
        <v>192</v>
      </c>
      <c r="F13" s="35">
        <f>SUM('By Location'!F13,'By Location'!F24)</f>
        <v>129</v>
      </c>
      <c r="G13" s="35">
        <f>SUM('By Location'!G13,'By Location'!G24)</f>
        <v>101</v>
      </c>
      <c r="H13" s="35">
        <f>SUM('By Location'!H13,'By Location'!H24)</f>
        <v>112</v>
      </c>
      <c r="I13" s="35">
        <f>SUM('By Location'!I13,'By Location'!I24)</f>
        <v>109</v>
      </c>
      <c r="J13" s="35">
        <f>SUM('By Location'!J13,'By Location'!J24)</f>
        <v>108</v>
      </c>
      <c r="K13" s="35">
        <f>SUM('By Location'!K13,'By Location'!K24)</f>
        <v>134</v>
      </c>
      <c r="L13" s="35">
        <f>SUM('By Location'!L13,'By Location'!L24)</f>
        <v>193</v>
      </c>
      <c r="M13" s="36">
        <f>SUM('By Location'!M13,'By Location'!M24)</f>
        <v>270</v>
      </c>
      <c r="N13" s="37">
        <f t="shared" si="0"/>
        <v>101</v>
      </c>
      <c r="O13" s="38">
        <f t="shared" si="1"/>
        <v>370</v>
      </c>
      <c r="P13" s="39">
        <f t="shared" si="2"/>
        <v>0.7855626326963907</v>
      </c>
    </row>
    <row r="14" spans="1:16" ht="11.25">
      <c r="A14" s="5"/>
      <c r="B14" s="33" t="s">
        <v>254</v>
      </c>
      <c r="C14" s="33">
        <f>SUM('By Location'!C14,'By Location'!C25)</f>
        <v>230</v>
      </c>
      <c r="D14" s="34">
        <f>SUM('By Location'!D14,'By Location'!D25)</f>
        <v>82</v>
      </c>
      <c r="E14" s="35">
        <f>SUM('By Location'!E14,'By Location'!E25)</f>
        <v>103</v>
      </c>
      <c r="F14" s="35">
        <f>SUM('By Location'!F14,'By Location'!F25)</f>
        <v>102</v>
      </c>
      <c r="G14" s="35">
        <f>SUM('By Location'!G14,'By Location'!G25)</f>
        <v>102</v>
      </c>
      <c r="H14" s="35">
        <f>SUM('By Location'!H14,'By Location'!H25)</f>
        <v>98</v>
      </c>
      <c r="I14" s="35">
        <f>SUM('By Location'!I14,'By Location'!I25)</f>
        <v>90</v>
      </c>
      <c r="J14" s="35">
        <f>SUM('By Location'!J14,'By Location'!J25)</f>
        <v>97</v>
      </c>
      <c r="K14" s="35">
        <f>SUM('By Location'!K14,'By Location'!K25)</f>
        <v>92</v>
      </c>
      <c r="L14" s="35">
        <f>SUM('By Location'!L14,'By Location'!L25)</f>
        <v>78</v>
      </c>
      <c r="M14" s="36">
        <f>SUM('By Location'!M14,'By Location'!M25)</f>
        <v>71</v>
      </c>
      <c r="N14" s="37">
        <f t="shared" si="0"/>
        <v>71</v>
      </c>
      <c r="O14" s="38">
        <f t="shared" si="1"/>
        <v>159</v>
      </c>
      <c r="P14" s="39">
        <f t="shared" si="2"/>
        <v>0.691304347826087</v>
      </c>
    </row>
    <row r="15" spans="1:16" ht="11.25">
      <c r="A15" s="5"/>
      <c r="B15" s="33" t="s">
        <v>255</v>
      </c>
      <c r="C15" s="33">
        <f>SUM('By Location'!C15,'By Location'!C26)</f>
        <v>135</v>
      </c>
      <c r="D15" s="34">
        <f>SUM('By Location'!D15,'By Location'!D26)</f>
        <v>75</v>
      </c>
      <c r="E15" s="35">
        <f>SUM('By Location'!E15,'By Location'!E26)</f>
        <v>64</v>
      </c>
      <c r="F15" s="35">
        <f>SUM('By Location'!F15,'By Location'!F26)</f>
        <v>56</v>
      </c>
      <c r="G15" s="35">
        <f>SUM('By Location'!G15,'By Location'!G26)</f>
        <v>52</v>
      </c>
      <c r="H15" s="35">
        <f>SUM('By Location'!H15,'By Location'!H26)</f>
        <v>56</v>
      </c>
      <c r="I15" s="35">
        <f>SUM('By Location'!I15,'By Location'!I26)</f>
        <v>55</v>
      </c>
      <c r="J15" s="35">
        <f>SUM('By Location'!J15,'By Location'!J26)</f>
        <v>59</v>
      </c>
      <c r="K15" s="35">
        <f>SUM('By Location'!K15,'By Location'!K26)</f>
        <v>60</v>
      </c>
      <c r="L15" s="35">
        <f>SUM('By Location'!L15,'By Location'!L26)</f>
        <v>62</v>
      </c>
      <c r="M15" s="36">
        <f>SUM('By Location'!M15,'By Location'!M26)</f>
        <v>69</v>
      </c>
      <c r="N15" s="37">
        <f t="shared" si="0"/>
        <v>52</v>
      </c>
      <c r="O15" s="38">
        <f t="shared" si="1"/>
        <v>83</v>
      </c>
      <c r="P15" s="39">
        <f t="shared" si="2"/>
        <v>0.6148148148148148</v>
      </c>
    </row>
    <row r="16" spans="1:16" ht="11.25">
      <c r="A16" s="5"/>
      <c r="B16" s="33" t="s">
        <v>5</v>
      </c>
      <c r="C16" s="33">
        <f>SUM('By Location'!C16,'By Location'!C27)</f>
        <v>130</v>
      </c>
      <c r="D16" s="34">
        <f>SUM('By Location'!D16,'By Location'!D27)</f>
        <v>95</v>
      </c>
      <c r="E16" s="35">
        <f>SUM('By Location'!E16,'By Location'!E27)</f>
        <v>80</v>
      </c>
      <c r="F16" s="35">
        <f>SUM('By Location'!F16,'By Location'!F27)</f>
        <v>74</v>
      </c>
      <c r="G16" s="35">
        <f>SUM('By Location'!G16,'By Location'!G27)</f>
        <v>59</v>
      </c>
      <c r="H16" s="35">
        <f>SUM('By Location'!H16,'By Location'!H27)</f>
        <v>57</v>
      </c>
      <c r="I16" s="35">
        <f>SUM('By Location'!I16,'By Location'!I27)</f>
        <v>64</v>
      </c>
      <c r="J16" s="35">
        <f>SUM('By Location'!J16,'By Location'!J27)</f>
        <v>57</v>
      </c>
      <c r="K16" s="35">
        <f>SUM('By Location'!K16,'By Location'!K27)</f>
        <v>59</v>
      </c>
      <c r="L16" s="35">
        <f>SUM('By Location'!L16,'By Location'!L27)</f>
        <v>67</v>
      </c>
      <c r="M16" s="36">
        <f>SUM('By Location'!M16,'By Location'!M27)</f>
        <v>71</v>
      </c>
      <c r="N16" s="37">
        <f t="shared" si="0"/>
        <v>57</v>
      </c>
      <c r="O16" s="38">
        <f t="shared" si="1"/>
        <v>73</v>
      </c>
      <c r="P16" s="39">
        <f t="shared" si="2"/>
        <v>0.5615384615384615</v>
      </c>
    </row>
    <row r="17" spans="1:16" ht="11.25">
      <c r="A17" s="40"/>
      <c r="B17" s="41" t="s">
        <v>6</v>
      </c>
      <c r="C17" s="41">
        <f aca="true" t="shared" si="3" ref="C17:M17">SUM(C7:C16)</f>
        <v>15859</v>
      </c>
      <c r="D17" s="42">
        <f t="shared" si="3"/>
        <v>8833</v>
      </c>
      <c r="E17" s="43">
        <f t="shared" si="3"/>
        <v>5927</v>
      </c>
      <c r="F17" s="43">
        <f t="shared" si="3"/>
        <v>3878</v>
      </c>
      <c r="G17" s="43">
        <f t="shared" si="3"/>
        <v>2881</v>
      </c>
      <c r="H17" s="43">
        <f t="shared" si="3"/>
        <v>2688</v>
      </c>
      <c r="I17" s="43">
        <f t="shared" si="3"/>
        <v>2666</v>
      </c>
      <c r="J17" s="43">
        <f t="shared" si="3"/>
        <v>2637</v>
      </c>
      <c r="K17" s="43">
        <f t="shared" si="3"/>
        <v>3141</v>
      </c>
      <c r="L17" s="43">
        <f t="shared" si="3"/>
        <v>4424</v>
      </c>
      <c r="M17" s="44">
        <f t="shared" si="3"/>
        <v>6458</v>
      </c>
      <c r="N17" s="45">
        <f t="shared" si="0"/>
        <v>2637</v>
      </c>
      <c r="O17" s="46">
        <f t="shared" si="1"/>
        <v>13222</v>
      </c>
      <c r="P17" s="47">
        <f t="shared" si="2"/>
        <v>0.8337221766820102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T59"/>
  <sheetViews>
    <sheetView showGridLines="0" workbookViewId="0" topLeftCell="A1">
      <selection activeCell="A1" sqref="A1:T1"/>
    </sheetView>
  </sheetViews>
  <sheetFormatPr defaultColWidth="9.75390625" defaultRowHeight="12.75"/>
  <cols>
    <col min="1" max="1" width="11.625" style="56" bestFit="1" customWidth="1"/>
    <col min="2" max="2" width="4.625" style="56" bestFit="1" customWidth="1"/>
    <col min="3" max="3" width="4.00390625" style="56" bestFit="1" customWidth="1"/>
    <col min="4" max="4" width="5.25390625" style="56" bestFit="1" customWidth="1"/>
    <col min="5" max="5" width="6.75390625" style="56" bestFit="1" customWidth="1"/>
    <col min="6" max="8" width="5.625" style="56" bestFit="1" customWidth="1"/>
    <col min="9" max="9" width="6.125" style="56" bestFit="1" customWidth="1"/>
    <col min="10" max="10" width="7.25390625" style="56" bestFit="1" customWidth="1"/>
    <col min="11" max="11" width="7.75390625" style="56" bestFit="1" customWidth="1"/>
    <col min="12" max="12" width="5.625" style="56" bestFit="1" customWidth="1"/>
    <col min="13" max="13" width="6.25390625" style="56" bestFit="1" customWidth="1"/>
    <col min="14" max="14" width="5.875" style="56" bestFit="1" customWidth="1"/>
    <col min="15" max="15" width="6.375" style="56" bestFit="1" customWidth="1"/>
    <col min="16" max="16" width="6.75390625" style="56" bestFit="1" customWidth="1"/>
    <col min="17" max="17" width="7.00390625" style="56" bestFit="1" customWidth="1"/>
    <col min="18" max="18" width="6.375" style="56" bestFit="1" customWidth="1"/>
    <col min="19" max="20" width="6.75390625" style="56" bestFit="1" customWidth="1"/>
    <col min="21" max="16384" width="9.75390625" style="56" customWidth="1"/>
  </cols>
  <sheetData>
    <row r="1" spans="1:20" ht="14.25">
      <c r="A1" s="90" t="s">
        <v>544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4.25">
      <c r="A2" s="90" t="s">
        <v>542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4" spans="1:20" ht="9">
      <c r="A4" s="57"/>
      <c r="B4" s="100" t="s">
        <v>196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2"/>
    </row>
    <row r="5" spans="1:20" ht="9">
      <c r="A5" s="58"/>
      <c r="B5" s="103" t="s">
        <v>197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5"/>
    </row>
    <row r="6" spans="1:20" ht="9">
      <c r="A6" s="58"/>
      <c r="B6" s="103" t="s">
        <v>198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</row>
    <row r="7" spans="1:20" ht="9">
      <c r="A7" s="62"/>
      <c r="B7" s="106" t="s">
        <v>199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8"/>
    </row>
    <row r="8" spans="1:20" ht="9">
      <c r="A8" s="57" t="s">
        <v>90</v>
      </c>
      <c r="B8" s="100" t="s">
        <v>200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63" t="s">
        <v>201</v>
      </c>
    </row>
    <row r="9" spans="1:20" ht="9">
      <c r="A9" s="58"/>
      <c r="B9" s="103" t="s">
        <v>202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5"/>
      <c r="T9" s="64" t="s">
        <v>203</v>
      </c>
    </row>
    <row r="10" spans="1:20" ht="9">
      <c r="A10" s="58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5" t="s">
        <v>204</v>
      </c>
    </row>
    <row r="11" spans="1:20" ht="9">
      <c r="A11" s="57" t="s">
        <v>150</v>
      </c>
      <c r="B11" s="100" t="s">
        <v>205</v>
      </c>
      <c r="C11" s="101"/>
      <c r="D11" s="101"/>
      <c r="E11" s="102"/>
      <c r="F11" s="100" t="s">
        <v>206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2"/>
      <c r="Q11" s="100" t="s">
        <v>207</v>
      </c>
      <c r="R11" s="101"/>
      <c r="S11" s="102"/>
      <c r="T11" s="63" t="s">
        <v>201</v>
      </c>
    </row>
    <row r="12" spans="1:20" ht="9">
      <c r="A12" s="58"/>
      <c r="B12" s="103" t="s">
        <v>208</v>
      </c>
      <c r="C12" s="104"/>
      <c r="D12" s="104"/>
      <c r="E12" s="105"/>
      <c r="F12" s="103" t="s">
        <v>202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5"/>
      <c r="Q12" s="103" t="s">
        <v>202</v>
      </c>
      <c r="R12" s="104"/>
      <c r="S12" s="105"/>
      <c r="T12" s="64" t="s">
        <v>203</v>
      </c>
    </row>
    <row r="13" spans="1:20" ht="9">
      <c r="A13" s="58"/>
      <c r="B13" s="103" t="s">
        <v>197</v>
      </c>
      <c r="C13" s="104"/>
      <c r="D13" s="104"/>
      <c r="E13" s="105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1"/>
      <c r="Q13" s="60"/>
      <c r="R13" s="60"/>
      <c r="S13" s="61"/>
      <c r="T13" s="64" t="s">
        <v>204</v>
      </c>
    </row>
    <row r="14" spans="1:20" ht="9">
      <c r="A14" s="58"/>
      <c r="B14" s="103" t="s">
        <v>209</v>
      </c>
      <c r="C14" s="104"/>
      <c r="D14" s="104"/>
      <c r="E14" s="105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60"/>
      <c r="R14" s="60"/>
      <c r="S14" s="61"/>
      <c r="T14" s="65"/>
    </row>
    <row r="15" spans="1:20" ht="9">
      <c r="A15" s="57" t="s">
        <v>8</v>
      </c>
      <c r="B15" s="63" t="s">
        <v>210</v>
      </c>
      <c r="C15" s="63" t="s">
        <v>210</v>
      </c>
      <c r="D15" s="63" t="s">
        <v>210</v>
      </c>
      <c r="E15" s="63" t="s">
        <v>151</v>
      </c>
      <c r="F15" s="63" t="s">
        <v>211</v>
      </c>
      <c r="G15" s="63" t="s">
        <v>212</v>
      </c>
      <c r="H15" s="63" t="s">
        <v>213</v>
      </c>
      <c r="I15" s="63" t="s">
        <v>214</v>
      </c>
      <c r="J15" s="63" t="s">
        <v>215</v>
      </c>
      <c r="K15" s="63" t="s">
        <v>216</v>
      </c>
      <c r="L15" s="63" t="s">
        <v>217</v>
      </c>
      <c r="M15" s="63" t="s">
        <v>202</v>
      </c>
      <c r="N15" s="63" t="s">
        <v>218</v>
      </c>
      <c r="O15" s="63" t="s">
        <v>219</v>
      </c>
      <c r="P15" s="63" t="s">
        <v>196</v>
      </c>
      <c r="Q15" s="63" t="s">
        <v>207</v>
      </c>
      <c r="R15" s="63" t="s">
        <v>220</v>
      </c>
      <c r="S15" s="63" t="s">
        <v>349</v>
      </c>
      <c r="T15" s="63" t="s">
        <v>201</v>
      </c>
    </row>
    <row r="16" spans="1:20" ht="9">
      <c r="A16" s="58"/>
      <c r="B16" s="64" t="s">
        <v>221</v>
      </c>
      <c r="C16" s="64" t="s">
        <v>206</v>
      </c>
      <c r="D16" s="64" t="s">
        <v>222</v>
      </c>
      <c r="E16" s="64"/>
      <c r="F16" s="64" t="s">
        <v>223</v>
      </c>
      <c r="G16" s="64" t="s">
        <v>224</v>
      </c>
      <c r="H16" s="64" t="s">
        <v>224</v>
      </c>
      <c r="I16" s="64" t="s">
        <v>224</v>
      </c>
      <c r="J16" s="64" t="s">
        <v>224</v>
      </c>
      <c r="K16" s="64" t="s">
        <v>202</v>
      </c>
      <c r="L16" s="64" t="s">
        <v>224</v>
      </c>
      <c r="M16" s="64" t="s">
        <v>225</v>
      </c>
      <c r="N16" s="64" t="s">
        <v>224</v>
      </c>
      <c r="O16" s="64" t="s">
        <v>197</v>
      </c>
      <c r="P16" s="64" t="s">
        <v>203</v>
      </c>
      <c r="Q16" s="64" t="s">
        <v>202</v>
      </c>
      <c r="R16" s="64" t="s">
        <v>226</v>
      </c>
      <c r="S16" s="64" t="s">
        <v>350</v>
      </c>
      <c r="T16" s="64" t="s">
        <v>203</v>
      </c>
    </row>
    <row r="17" spans="1:20" ht="9">
      <c r="A17" s="62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 t="s">
        <v>227</v>
      </c>
      <c r="N17" s="65"/>
      <c r="O17" s="65" t="s">
        <v>228</v>
      </c>
      <c r="P17" s="65"/>
      <c r="Q17" s="65" t="s">
        <v>229</v>
      </c>
      <c r="R17" s="65"/>
      <c r="S17" s="65" t="s">
        <v>351</v>
      </c>
      <c r="T17" s="65" t="s">
        <v>204</v>
      </c>
    </row>
    <row r="18" spans="1:20" ht="9">
      <c r="A18" s="57" t="s">
        <v>256</v>
      </c>
      <c r="B18" s="66" t="s">
        <v>479</v>
      </c>
      <c r="C18" s="66" t="s">
        <v>15</v>
      </c>
      <c r="D18" s="66" t="s">
        <v>17</v>
      </c>
      <c r="E18" s="66" t="s">
        <v>19</v>
      </c>
      <c r="F18" s="66" t="s">
        <v>147</v>
      </c>
      <c r="G18" s="66" t="s">
        <v>94</v>
      </c>
      <c r="H18" s="66" t="s">
        <v>26</v>
      </c>
      <c r="I18" s="66" t="s">
        <v>34</v>
      </c>
      <c r="J18" s="66" t="s">
        <v>38</v>
      </c>
      <c r="K18" s="66" t="s">
        <v>42</v>
      </c>
      <c r="L18" s="66" t="s">
        <v>66</v>
      </c>
      <c r="M18" s="66" t="s">
        <v>72</v>
      </c>
      <c r="N18" s="66" t="s">
        <v>53</v>
      </c>
      <c r="O18" s="66" t="s">
        <v>144</v>
      </c>
      <c r="P18" s="66" t="s">
        <v>56</v>
      </c>
      <c r="Q18" s="66" t="s">
        <v>81</v>
      </c>
      <c r="R18" s="66" t="s">
        <v>84</v>
      </c>
      <c r="S18" s="66" t="s">
        <v>347</v>
      </c>
      <c r="T18" s="66" t="s">
        <v>107</v>
      </c>
    </row>
    <row r="19" spans="1:20" ht="9">
      <c r="A19" s="58"/>
      <c r="B19" s="67" t="s">
        <v>9</v>
      </c>
      <c r="C19" s="67" t="s">
        <v>16</v>
      </c>
      <c r="D19" s="67" t="s">
        <v>145</v>
      </c>
      <c r="E19" s="67"/>
      <c r="F19" s="67"/>
      <c r="G19" s="67" t="s">
        <v>20</v>
      </c>
      <c r="H19" s="67" t="s">
        <v>27</v>
      </c>
      <c r="I19" s="67" t="s">
        <v>35</v>
      </c>
      <c r="J19" s="67" t="s">
        <v>427</v>
      </c>
      <c r="K19" s="67" t="s">
        <v>44</v>
      </c>
      <c r="L19" s="67" t="s">
        <v>68</v>
      </c>
      <c r="M19" s="67" t="s">
        <v>75</v>
      </c>
      <c r="N19" s="67" t="s">
        <v>54</v>
      </c>
      <c r="O19" s="67" t="s">
        <v>76</v>
      </c>
      <c r="P19" s="67" t="s">
        <v>484</v>
      </c>
      <c r="Q19" s="67" t="s">
        <v>82</v>
      </c>
      <c r="R19" s="67" t="s">
        <v>85</v>
      </c>
      <c r="S19" s="67" t="s">
        <v>348</v>
      </c>
      <c r="T19" s="67" t="s">
        <v>108</v>
      </c>
    </row>
    <row r="20" spans="1:20" ht="9">
      <c r="A20" s="58"/>
      <c r="B20" s="67" t="s">
        <v>10</v>
      </c>
      <c r="C20" s="67"/>
      <c r="D20" s="67" t="s">
        <v>18</v>
      </c>
      <c r="E20" s="67"/>
      <c r="F20" s="67"/>
      <c r="G20" s="67" t="s">
        <v>21</v>
      </c>
      <c r="H20" s="67" t="s">
        <v>28</v>
      </c>
      <c r="I20" s="67" t="s">
        <v>36</v>
      </c>
      <c r="J20" s="67" t="s">
        <v>428</v>
      </c>
      <c r="K20" s="67" t="s">
        <v>45</v>
      </c>
      <c r="L20" s="67" t="s">
        <v>69</v>
      </c>
      <c r="M20" s="67"/>
      <c r="N20" s="67" t="s">
        <v>55</v>
      </c>
      <c r="O20" s="67" t="s">
        <v>77</v>
      </c>
      <c r="P20" s="67" t="s">
        <v>58</v>
      </c>
      <c r="Q20" s="67" t="s">
        <v>88</v>
      </c>
      <c r="R20" s="67" t="s">
        <v>86</v>
      </c>
      <c r="S20" s="67" t="s">
        <v>387</v>
      </c>
      <c r="T20" s="67" t="s">
        <v>109</v>
      </c>
    </row>
    <row r="21" spans="1:20" ht="9">
      <c r="A21" s="58"/>
      <c r="B21" s="67" t="s">
        <v>146</v>
      </c>
      <c r="C21" s="67"/>
      <c r="D21" s="67"/>
      <c r="E21" s="67"/>
      <c r="F21" s="67"/>
      <c r="G21" s="67" t="s">
        <v>22</v>
      </c>
      <c r="H21" s="67" t="s">
        <v>29</v>
      </c>
      <c r="I21" s="67" t="s">
        <v>37</v>
      </c>
      <c r="J21" s="67" t="s">
        <v>429</v>
      </c>
      <c r="K21" s="67" t="s">
        <v>46</v>
      </c>
      <c r="L21" s="67" t="s">
        <v>70</v>
      </c>
      <c r="M21" s="67"/>
      <c r="N21" s="67" t="s">
        <v>57</v>
      </c>
      <c r="O21" s="67" t="s">
        <v>78</v>
      </c>
      <c r="P21" s="67" t="s">
        <v>59</v>
      </c>
      <c r="Q21" s="67" t="s">
        <v>83</v>
      </c>
      <c r="R21" s="67" t="s">
        <v>87</v>
      </c>
      <c r="S21" s="67"/>
      <c r="T21" s="67" t="s">
        <v>110</v>
      </c>
    </row>
    <row r="22" spans="1:20" ht="9">
      <c r="A22" s="58"/>
      <c r="B22" s="67" t="s">
        <v>11</v>
      </c>
      <c r="C22" s="67"/>
      <c r="D22" s="67"/>
      <c r="E22" s="67"/>
      <c r="F22" s="67"/>
      <c r="G22" s="67" t="s">
        <v>23</v>
      </c>
      <c r="H22" s="67" t="s">
        <v>499</v>
      </c>
      <c r="I22" s="67" t="s">
        <v>39</v>
      </c>
      <c r="J22" s="67" t="s">
        <v>430</v>
      </c>
      <c r="K22" s="67" t="s">
        <v>47</v>
      </c>
      <c r="L22" s="67" t="s">
        <v>71</v>
      </c>
      <c r="M22" s="67"/>
      <c r="N22" s="67" t="s">
        <v>101</v>
      </c>
      <c r="O22" s="67" t="s">
        <v>417</v>
      </c>
      <c r="P22" s="67" t="s">
        <v>60</v>
      </c>
      <c r="Q22" s="67" t="s">
        <v>91</v>
      </c>
      <c r="R22" s="67" t="s">
        <v>143</v>
      </c>
      <c r="S22" s="67"/>
      <c r="T22" s="67" t="s">
        <v>111</v>
      </c>
    </row>
    <row r="23" spans="1:20" ht="9">
      <c r="A23" s="58"/>
      <c r="B23" s="67" t="s">
        <v>12</v>
      </c>
      <c r="C23" s="67"/>
      <c r="D23" s="67"/>
      <c r="E23" s="67"/>
      <c r="F23" s="67"/>
      <c r="G23" s="67" t="s">
        <v>24</v>
      </c>
      <c r="H23" s="67" t="s">
        <v>30</v>
      </c>
      <c r="I23" s="67" t="s">
        <v>40</v>
      </c>
      <c r="J23" s="67" t="s">
        <v>431</v>
      </c>
      <c r="K23" s="67" t="s">
        <v>48</v>
      </c>
      <c r="L23" s="67" t="s">
        <v>73</v>
      </c>
      <c r="M23" s="67"/>
      <c r="N23" s="67" t="s">
        <v>102</v>
      </c>
      <c r="O23" s="67" t="s">
        <v>79</v>
      </c>
      <c r="P23" s="67" t="s">
        <v>61</v>
      </c>
      <c r="Q23" s="67"/>
      <c r="R23" s="67" t="s">
        <v>459</v>
      </c>
      <c r="S23" s="67"/>
      <c r="T23" s="67" t="s">
        <v>112</v>
      </c>
    </row>
    <row r="24" spans="1:20" ht="9">
      <c r="A24" s="58"/>
      <c r="B24" s="67" t="s">
        <v>13</v>
      </c>
      <c r="C24" s="67"/>
      <c r="D24" s="67"/>
      <c r="E24" s="67"/>
      <c r="F24" s="67"/>
      <c r="G24" s="67" t="s">
        <v>448</v>
      </c>
      <c r="H24" s="67" t="s">
        <v>31</v>
      </c>
      <c r="I24" s="67" t="s">
        <v>41</v>
      </c>
      <c r="J24" s="67" t="s">
        <v>432</v>
      </c>
      <c r="K24" s="67" t="s">
        <v>49</v>
      </c>
      <c r="L24" s="67" t="s">
        <v>74</v>
      </c>
      <c r="M24" s="67"/>
      <c r="N24" s="67" t="s">
        <v>103</v>
      </c>
      <c r="O24" s="67" t="s">
        <v>489</v>
      </c>
      <c r="P24" s="67" t="s">
        <v>62</v>
      </c>
      <c r="Q24" s="67"/>
      <c r="R24" s="67" t="s">
        <v>142</v>
      </c>
      <c r="S24" s="67"/>
      <c r="T24" s="67" t="s">
        <v>113</v>
      </c>
    </row>
    <row r="25" spans="1:20" ht="9">
      <c r="A25" s="58"/>
      <c r="B25" s="67" t="s">
        <v>14</v>
      </c>
      <c r="C25" s="67"/>
      <c r="D25" s="67"/>
      <c r="E25" s="67"/>
      <c r="F25" s="67"/>
      <c r="G25" s="67" t="s">
        <v>25</v>
      </c>
      <c r="H25" s="67" t="s">
        <v>32</v>
      </c>
      <c r="I25" s="67"/>
      <c r="J25" s="67" t="s">
        <v>433</v>
      </c>
      <c r="K25" s="67" t="s">
        <v>50</v>
      </c>
      <c r="L25" s="67"/>
      <c r="M25" s="67"/>
      <c r="N25" s="67" t="s">
        <v>104</v>
      </c>
      <c r="O25" s="67" t="s">
        <v>503</v>
      </c>
      <c r="P25" s="67" t="s">
        <v>64</v>
      </c>
      <c r="Q25" s="67"/>
      <c r="R25" s="67" t="s">
        <v>383</v>
      </c>
      <c r="S25" s="67"/>
      <c r="T25" s="67" t="s">
        <v>114</v>
      </c>
    </row>
    <row r="26" spans="1:20" ht="9">
      <c r="A26" s="58"/>
      <c r="B26" s="67"/>
      <c r="C26" s="67"/>
      <c r="D26" s="67"/>
      <c r="E26" s="67"/>
      <c r="F26" s="67"/>
      <c r="G26" s="67" t="s">
        <v>485</v>
      </c>
      <c r="H26" s="67" t="s">
        <v>33</v>
      </c>
      <c r="I26" s="67"/>
      <c r="J26" s="67" t="s">
        <v>148</v>
      </c>
      <c r="K26" s="67" t="s">
        <v>51</v>
      </c>
      <c r="L26" s="67"/>
      <c r="M26" s="67"/>
      <c r="N26" s="67" t="s">
        <v>105</v>
      </c>
      <c r="O26" s="67" t="s">
        <v>80</v>
      </c>
      <c r="P26" s="67" t="s">
        <v>65</v>
      </c>
      <c r="Q26" s="67"/>
      <c r="R26" s="67"/>
      <c r="S26" s="67"/>
      <c r="T26" s="67" t="s">
        <v>115</v>
      </c>
    </row>
    <row r="27" spans="1:20" ht="9">
      <c r="A27" s="58"/>
      <c r="B27" s="67"/>
      <c r="C27" s="67"/>
      <c r="D27" s="67"/>
      <c r="E27" s="67"/>
      <c r="F27" s="67"/>
      <c r="G27" s="67"/>
      <c r="H27" s="67" t="s">
        <v>63</v>
      </c>
      <c r="I27" s="67"/>
      <c r="J27" s="56" t="s">
        <v>43</v>
      </c>
      <c r="K27" s="67" t="s">
        <v>52</v>
      </c>
      <c r="L27" s="67"/>
      <c r="M27" s="67"/>
      <c r="N27" s="67" t="s">
        <v>106</v>
      </c>
      <c r="O27" s="67"/>
      <c r="P27" s="67" t="s">
        <v>67</v>
      </c>
      <c r="Q27" s="67"/>
      <c r="R27" s="67"/>
      <c r="S27" s="67"/>
      <c r="T27" s="67" t="s">
        <v>116</v>
      </c>
    </row>
    <row r="28" spans="1:20" ht="9">
      <c r="A28" s="58"/>
      <c r="B28" s="67"/>
      <c r="C28" s="67"/>
      <c r="D28" s="67"/>
      <c r="E28" s="67"/>
      <c r="F28" s="67"/>
      <c r="G28" s="67"/>
      <c r="H28" s="67"/>
      <c r="I28" s="67"/>
      <c r="J28" s="67" t="s">
        <v>95</v>
      </c>
      <c r="K28" s="67"/>
      <c r="L28" s="67"/>
      <c r="M28" s="67"/>
      <c r="N28" s="67" t="s">
        <v>406</v>
      </c>
      <c r="O28" s="67"/>
      <c r="P28" s="67"/>
      <c r="Q28" s="67"/>
      <c r="R28" s="67"/>
      <c r="S28" s="67"/>
      <c r="T28" s="67" t="s">
        <v>117</v>
      </c>
    </row>
    <row r="29" spans="1:20" ht="9">
      <c r="A29" s="58"/>
      <c r="B29" s="67"/>
      <c r="C29" s="67"/>
      <c r="D29" s="67"/>
      <c r="E29" s="67"/>
      <c r="F29" s="67"/>
      <c r="G29" s="67"/>
      <c r="H29" s="67"/>
      <c r="I29" s="67"/>
      <c r="J29" s="67" t="s">
        <v>96</v>
      </c>
      <c r="K29" s="67"/>
      <c r="L29" s="67"/>
      <c r="M29" s="67"/>
      <c r="N29" s="67"/>
      <c r="O29" s="67"/>
      <c r="P29" s="67"/>
      <c r="Q29" s="67"/>
      <c r="R29" s="67"/>
      <c r="S29" s="67"/>
      <c r="T29" s="67" t="s">
        <v>118</v>
      </c>
    </row>
    <row r="30" spans="1:20" ht="9">
      <c r="A30" s="58"/>
      <c r="B30" s="67"/>
      <c r="C30" s="67"/>
      <c r="D30" s="67"/>
      <c r="E30" s="67"/>
      <c r="F30" s="67"/>
      <c r="G30" s="67"/>
      <c r="H30" s="67"/>
      <c r="I30" s="67"/>
      <c r="J30" s="67" t="s">
        <v>97</v>
      </c>
      <c r="K30" s="67"/>
      <c r="L30" s="67"/>
      <c r="M30" s="67"/>
      <c r="N30" s="67"/>
      <c r="O30" s="67"/>
      <c r="P30" s="67"/>
      <c r="Q30" s="67"/>
      <c r="R30" s="67"/>
      <c r="S30" s="67"/>
      <c r="T30" s="67" t="s">
        <v>119</v>
      </c>
    </row>
    <row r="31" spans="1:20" ht="9">
      <c r="A31" s="58"/>
      <c r="B31" s="67"/>
      <c r="C31" s="67"/>
      <c r="D31" s="67"/>
      <c r="E31" s="67"/>
      <c r="F31" s="67"/>
      <c r="G31" s="67"/>
      <c r="H31" s="67"/>
      <c r="I31" s="67"/>
      <c r="J31" s="67" t="s">
        <v>98</v>
      </c>
      <c r="K31" s="67"/>
      <c r="L31" s="67"/>
      <c r="M31" s="67"/>
      <c r="N31" s="67"/>
      <c r="O31" s="67"/>
      <c r="P31" s="67"/>
      <c r="Q31" s="67"/>
      <c r="R31" s="67"/>
      <c r="S31" s="67"/>
      <c r="T31" s="67" t="s">
        <v>120</v>
      </c>
    </row>
    <row r="32" spans="1:20" ht="9">
      <c r="A32" s="58"/>
      <c r="B32" s="67"/>
      <c r="C32" s="67"/>
      <c r="D32" s="67"/>
      <c r="E32" s="67"/>
      <c r="F32" s="67"/>
      <c r="G32" s="67"/>
      <c r="H32" s="67"/>
      <c r="I32" s="67"/>
      <c r="J32" s="67" t="s">
        <v>99</v>
      </c>
      <c r="K32" s="67"/>
      <c r="L32" s="67"/>
      <c r="M32" s="67"/>
      <c r="N32" s="67"/>
      <c r="O32" s="67"/>
      <c r="P32" s="67"/>
      <c r="Q32" s="67"/>
      <c r="R32" s="67"/>
      <c r="S32" s="67"/>
      <c r="T32" s="67" t="s">
        <v>121</v>
      </c>
    </row>
    <row r="33" spans="1:20" ht="9">
      <c r="A33" s="58"/>
      <c r="B33" s="67"/>
      <c r="C33" s="67"/>
      <c r="D33" s="67"/>
      <c r="E33" s="67"/>
      <c r="F33" s="67"/>
      <c r="G33" s="67"/>
      <c r="H33" s="67"/>
      <c r="I33" s="67"/>
      <c r="J33" s="67" t="s">
        <v>100</v>
      </c>
      <c r="K33" s="67"/>
      <c r="L33" s="67"/>
      <c r="M33" s="67"/>
      <c r="N33" s="67"/>
      <c r="O33" s="67"/>
      <c r="P33" s="67"/>
      <c r="Q33" s="67"/>
      <c r="R33" s="67"/>
      <c r="S33" s="67"/>
      <c r="T33" s="67" t="s">
        <v>122</v>
      </c>
    </row>
    <row r="34" spans="1:20" ht="9">
      <c r="A34" s="58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 t="s">
        <v>123</v>
      </c>
    </row>
    <row r="35" spans="1:20" ht="9">
      <c r="A35" s="58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 t="s">
        <v>124</v>
      </c>
    </row>
    <row r="36" spans="1:20" ht="9">
      <c r="A36" s="58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 t="s">
        <v>125</v>
      </c>
    </row>
    <row r="37" spans="1:20" ht="9">
      <c r="A37" s="58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 t="s">
        <v>126</v>
      </c>
    </row>
    <row r="38" spans="1:20" ht="9">
      <c r="A38" s="58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 t="s">
        <v>127</v>
      </c>
    </row>
    <row r="39" spans="1:20" ht="9">
      <c r="A39" s="58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 t="s">
        <v>128</v>
      </c>
    </row>
    <row r="40" spans="1:20" ht="9">
      <c r="A40" s="5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 t="s">
        <v>129</v>
      </c>
    </row>
    <row r="41" spans="1:20" ht="9">
      <c r="A41" s="58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 t="s">
        <v>130</v>
      </c>
    </row>
    <row r="42" spans="1:20" ht="9">
      <c r="A42" s="58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 t="s">
        <v>131</v>
      </c>
    </row>
    <row r="43" spans="1:20" ht="9">
      <c r="A43" s="58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 t="s">
        <v>132</v>
      </c>
    </row>
    <row r="44" spans="1:20" ht="9">
      <c r="A44" s="58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 t="s">
        <v>133</v>
      </c>
    </row>
    <row r="45" spans="1:20" ht="9">
      <c r="A45" s="58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 t="s">
        <v>134</v>
      </c>
    </row>
    <row r="46" spans="1:20" ht="9">
      <c r="A46" s="58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 t="s">
        <v>135</v>
      </c>
    </row>
    <row r="47" spans="1:20" ht="9">
      <c r="A47" s="58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 t="s">
        <v>136</v>
      </c>
    </row>
    <row r="48" spans="1:20" ht="9">
      <c r="A48" s="58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 t="s">
        <v>137</v>
      </c>
    </row>
    <row r="49" spans="1:20" ht="9">
      <c r="A49" s="58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 t="s">
        <v>138</v>
      </c>
    </row>
    <row r="50" spans="1:20" ht="9">
      <c r="A50" s="58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 t="s">
        <v>139</v>
      </c>
    </row>
    <row r="51" spans="1:20" ht="9">
      <c r="A51" s="58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 t="s">
        <v>140</v>
      </c>
    </row>
    <row r="52" spans="1:20" ht="9">
      <c r="A52" s="58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 t="s">
        <v>141</v>
      </c>
    </row>
    <row r="53" spans="1:20" ht="9">
      <c r="A53" s="62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 t="s">
        <v>149</v>
      </c>
    </row>
    <row r="54" spans="1:20" ht="9">
      <c r="A54" s="57" t="s">
        <v>152</v>
      </c>
      <c r="B54" s="66"/>
      <c r="C54" s="66"/>
      <c r="D54" s="66"/>
      <c r="E54" s="66"/>
      <c r="F54" s="66"/>
      <c r="G54" s="66"/>
      <c r="H54" s="66"/>
      <c r="I54" s="66"/>
      <c r="J54" s="66" t="s">
        <v>437</v>
      </c>
      <c r="K54" s="66" t="s">
        <v>230</v>
      </c>
      <c r="L54" s="66"/>
      <c r="M54" s="66"/>
      <c r="N54" s="66" t="s">
        <v>154</v>
      </c>
      <c r="O54" s="66"/>
      <c r="P54" s="66"/>
      <c r="Q54" s="66"/>
      <c r="R54" s="66"/>
      <c r="S54" s="66"/>
      <c r="T54" s="66" t="s">
        <v>155</v>
      </c>
    </row>
    <row r="55" spans="1:20" ht="9">
      <c r="A55" s="58"/>
      <c r="B55" s="67"/>
      <c r="C55" s="67"/>
      <c r="D55" s="67"/>
      <c r="E55" s="67"/>
      <c r="F55" s="67"/>
      <c r="G55" s="67"/>
      <c r="H55" s="67"/>
      <c r="I55" s="67"/>
      <c r="J55" s="67" t="s">
        <v>438</v>
      </c>
      <c r="K55" s="67" t="s">
        <v>233</v>
      </c>
      <c r="L55" s="67"/>
      <c r="M55" s="67"/>
      <c r="N55" s="67" t="s">
        <v>235</v>
      </c>
      <c r="O55" s="67"/>
      <c r="P55" s="67"/>
      <c r="Q55" s="67"/>
      <c r="R55" s="67"/>
      <c r="S55" s="67"/>
      <c r="T55" s="67" t="s">
        <v>236</v>
      </c>
    </row>
    <row r="56" spans="1:20" ht="9">
      <c r="A56" s="58"/>
      <c r="B56" s="67"/>
      <c r="C56" s="67"/>
      <c r="D56" s="67"/>
      <c r="E56" s="67"/>
      <c r="F56" s="67"/>
      <c r="G56" s="67"/>
      <c r="H56" s="67"/>
      <c r="I56" s="67"/>
      <c r="J56" s="67" t="s">
        <v>153</v>
      </c>
      <c r="K56" s="67" t="s">
        <v>231</v>
      </c>
      <c r="L56" s="67"/>
      <c r="M56" s="67"/>
      <c r="N56" s="67"/>
      <c r="O56" s="67"/>
      <c r="P56" s="67"/>
      <c r="Q56" s="67"/>
      <c r="R56" s="67"/>
      <c r="S56" s="67"/>
      <c r="T56" s="67" t="s">
        <v>156</v>
      </c>
    </row>
    <row r="57" spans="1:20" ht="9">
      <c r="A57" s="58"/>
      <c r="B57" s="67"/>
      <c r="C57" s="67"/>
      <c r="D57" s="67"/>
      <c r="E57" s="67"/>
      <c r="F57" s="67"/>
      <c r="G57" s="67"/>
      <c r="H57" s="67"/>
      <c r="I57" s="67"/>
      <c r="J57" s="67" t="s">
        <v>232</v>
      </c>
      <c r="K57" s="67" t="s">
        <v>234</v>
      </c>
      <c r="L57" s="67"/>
      <c r="M57" s="67"/>
      <c r="N57" s="67"/>
      <c r="O57" s="67"/>
      <c r="P57" s="67"/>
      <c r="Q57" s="67"/>
      <c r="R57" s="67"/>
      <c r="S57" s="67"/>
      <c r="T57" s="67" t="s">
        <v>237</v>
      </c>
    </row>
    <row r="58" spans="1:20" ht="9">
      <c r="A58" s="58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 t="s">
        <v>92</v>
      </c>
    </row>
    <row r="59" spans="1:20" ht="9">
      <c r="A59" s="62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 t="s">
        <v>238</v>
      </c>
    </row>
  </sheetData>
  <sheetProtection/>
  <mergeCells count="16">
    <mergeCell ref="B14:E14"/>
    <mergeCell ref="Q12:S12"/>
    <mergeCell ref="B8:S8"/>
    <mergeCell ref="Q11:S11"/>
    <mergeCell ref="B12:E12"/>
    <mergeCell ref="B13:E13"/>
    <mergeCell ref="F11:P11"/>
    <mergeCell ref="F12:P12"/>
    <mergeCell ref="B11:E11"/>
    <mergeCell ref="A1:T1"/>
    <mergeCell ref="B4:T4"/>
    <mergeCell ref="B9:S9"/>
    <mergeCell ref="B5:T5"/>
    <mergeCell ref="B6:T6"/>
    <mergeCell ref="B7:T7"/>
    <mergeCell ref="A2:T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 transitionEvaluation="1"/>
  <dimension ref="A1:K27"/>
  <sheetViews>
    <sheetView showGridLines="0" workbookViewId="0" topLeftCell="A1">
      <selection activeCell="A1" sqref="A1:K1"/>
    </sheetView>
  </sheetViews>
  <sheetFormatPr defaultColWidth="9.75390625" defaultRowHeight="12.75"/>
  <cols>
    <col min="1" max="1" width="19.75390625" style="7" bestFit="1" customWidth="1"/>
    <col min="2" max="11" width="10.00390625" style="7" customWidth="1"/>
    <col min="12" max="16384" width="9.75390625" style="7" customWidth="1"/>
  </cols>
  <sheetData>
    <row r="1" spans="1:11" ht="14.25">
      <c r="A1" s="90" t="s">
        <v>544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4.25">
      <c r="A2" s="90" t="s">
        <v>543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4" ht="11.25">
      <c r="A3" s="69"/>
      <c r="B3" s="69"/>
      <c r="C3" s="69"/>
      <c r="D3" s="69"/>
    </row>
    <row r="4" spans="1:11" ht="11.25">
      <c r="A4" s="1" t="s">
        <v>8</v>
      </c>
      <c r="B4" s="99" t="s">
        <v>335</v>
      </c>
      <c r="C4" s="99"/>
      <c r="D4" s="99" t="s">
        <v>336</v>
      </c>
      <c r="E4" s="99"/>
      <c r="F4" s="99" t="s">
        <v>514</v>
      </c>
      <c r="G4" s="99"/>
      <c r="H4" s="99" t="s">
        <v>515</v>
      </c>
      <c r="I4" s="99"/>
      <c r="J4" s="99" t="s">
        <v>516</v>
      </c>
      <c r="K4" s="99"/>
    </row>
    <row r="5" spans="1:11" ht="11.25">
      <c r="A5" s="2"/>
      <c r="B5" s="1" t="s">
        <v>337</v>
      </c>
      <c r="C5" s="1" t="s">
        <v>338</v>
      </c>
      <c r="D5" s="1" t="s">
        <v>339</v>
      </c>
      <c r="E5" s="1" t="s">
        <v>340</v>
      </c>
      <c r="F5" s="1" t="s">
        <v>341</v>
      </c>
      <c r="G5" s="1" t="s">
        <v>342</v>
      </c>
      <c r="H5" s="1" t="s">
        <v>343</v>
      </c>
      <c r="I5" s="1" t="s">
        <v>344</v>
      </c>
      <c r="J5" s="1" t="s">
        <v>345</v>
      </c>
      <c r="K5" s="1" t="s">
        <v>346</v>
      </c>
    </row>
    <row r="6" spans="1:11" ht="11.25">
      <c r="A6" s="2"/>
      <c r="B6" s="2" t="s">
        <v>370</v>
      </c>
      <c r="C6" s="2" t="s">
        <v>370</v>
      </c>
      <c r="D6" s="2" t="s">
        <v>370</v>
      </c>
      <c r="E6" s="2" t="s">
        <v>370</v>
      </c>
      <c r="F6" s="2" t="s">
        <v>370</v>
      </c>
      <c r="G6" s="2" t="s">
        <v>370</v>
      </c>
      <c r="H6" s="2" t="s">
        <v>370</v>
      </c>
      <c r="I6" s="2" t="s">
        <v>370</v>
      </c>
      <c r="J6" s="2" t="s">
        <v>370</v>
      </c>
      <c r="K6" s="2" t="s">
        <v>370</v>
      </c>
    </row>
    <row r="7" spans="1:11" ht="11.25">
      <c r="A7" s="2"/>
      <c r="B7" s="2" t="s">
        <v>517</v>
      </c>
      <c r="C7" s="2" t="s">
        <v>517</v>
      </c>
      <c r="D7" s="2" t="s">
        <v>517</v>
      </c>
      <c r="E7" s="2" t="s">
        <v>517</v>
      </c>
      <c r="F7" s="2" t="s">
        <v>517</v>
      </c>
      <c r="G7" s="2" t="s">
        <v>518</v>
      </c>
      <c r="H7" s="2" t="s">
        <v>518</v>
      </c>
      <c r="I7" s="2" t="s">
        <v>518</v>
      </c>
      <c r="J7" s="2" t="s">
        <v>518</v>
      </c>
      <c r="K7" s="2" t="s">
        <v>511</v>
      </c>
    </row>
    <row r="8" spans="1:11" ht="11.25">
      <c r="A8" s="3"/>
      <c r="B8" s="4" t="s">
        <v>519</v>
      </c>
      <c r="C8" s="4" t="s">
        <v>520</v>
      </c>
      <c r="D8" s="4" t="s">
        <v>521</v>
      </c>
      <c r="E8" s="4" t="s">
        <v>522</v>
      </c>
      <c r="F8" s="4" t="s">
        <v>523</v>
      </c>
      <c r="G8" s="4" t="s">
        <v>524</v>
      </c>
      <c r="H8" s="4" t="s">
        <v>525</v>
      </c>
      <c r="I8" s="4" t="s">
        <v>526</v>
      </c>
      <c r="J8" s="4" t="s">
        <v>510</v>
      </c>
      <c r="K8" s="4" t="s">
        <v>524</v>
      </c>
    </row>
    <row r="9" spans="1:11" ht="11.25">
      <c r="A9" s="32" t="s">
        <v>352</v>
      </c>
      <c r="B9" s="75" t="s">
        <v>527</v>
      </c>
      <c r="C9" s="75"/>
      <c r="D9" s="75"/>
      <c r="E9" s="75" t="s">
        <v>528</v>
      </c>
      <c r="F9" s="75"/>
      <c r="G9" s="76" t="s">
        <v>529</v>
      </c>
      <c r="H9" s="75"/>
      <c r="I9" s="76"/>
      <c r="J9" s="75" t="s">
        <v>527</v>
      </c>
      <c r="K9" s="75"/>
    </row>
    <row r="10" spans="1:11" ht="11.25">
      <c r="A10" s="5" t="s">
        <v>353</v>
      </c>
      <c r="B10" s="76" t="s">
        <v>527</v>
      </c>
      <c r="C10" s="77"/>
      <c r="D10" s="77"/>
      <c r="E10" s="77" t="s">
        <v>528</v>
      </c>
      <c r="F10" s="77"/>
      <c r="G10" s="76" t="s">
        <v>529</v>
      </c>
      <c r="H10" s="76"/>
      <c r="I10" s="76"/>
      <c r="J10" s="76" t="s">
        <v>527</v>
      </c>
      <c r="K10" s="76"/>
    </row>
    <row r="11" spans="1:11" ht="11.25">
      <c r="A11" s="5" t="s">
        <v>354</v>
      </c>
      <c r="B11" s="76" t="s">
        <v>527</v>
      </c>
      <c r="C11" s="76"/>
      <c r="D11" s="76"/>
      <c r="E11" s="76" t="s">
        <v>528</v>
      </c>
      <c r="F11" s="76"/>
      <c r="G11" s="76" t="s">
        <v>529</v>
      </c>
      <c r="H11" s="76"/>
      <c r="I11" s="76"/>
      <c r="J11" s="76" t="s">
        <v>527</v>
      </c>
      <c r="K11" s="76"/>
    </row>
    <row r="12" spans="1:11" ht="11.25">
      <c r="A12" s="5" t="s">
        <v>151</v>
      </c>
      <c r="B12" s="76" t="s">
        <v>527</v>
      </c>
      <c r="C12" s="76"/>
      <c r="D12" s="76"/>
      <c r="E12" s="76" t="s">
        <v>528</v>
      </c>
      <c r="F12" s="76"/>
      <c r="G12" s="76" t="s">
        <v>529</v>
      </c>
      <c r="H12" s="76"/>
      <c r="I12" s="76"/>
      <c r="J12" s="76" t="s">
        <v>527</v>
      </c>
      <c r="K12" s="76"/>
    </row>
    <row r="13" spans="1:11" ht="11.25">
      <c r="A13" s="6" t="s">
        <v>355</v>
      </c>
      <c r="B13" s="78" t="s">
        <v>530</v>
      </c>
      <c r="C13" s="78"/>
      <c r="D13" s="78"/>
      <c r="E13" s="78" t="s">
        <v>531</v>
      </c>
      <c r="F13" s="78"/>
      <c r="G13" s="78" t="s">
        <v>531</v>
      </c>
      <c r="H13" s="78"/>
      <c r="I13" s="78"/>
      <c r="J13" s="78" t="s">
        <v>530</v>
      </c>
      <c r="K13" s="78"/>
    </row>
    <row r="14" spans="1:11" ht="11.25">
      <c r="A14" s="6" t="s">
        <v>356</v>
      </c>
      <c r="B14" s="78" t="s">
        <v>530</v>
      </c>
      <c r="C14" s="78"/>
      <c r="D14" s="78"/>
      <c r="E14" s="78" t="s">
        <v>531</v>
      </c>
      <c r="F14" s="78"/>
      <c r="G14" s="78" t="s">
        <v>531</v>
      </c>
      <c r="H14" s="78"/>
      <c r="I14" s="78"/>
      <c r="J14" s="78" t="s">
        <v>530</v>
      </c>
      <c r="K14" s="78"/>
    </row>
    <row r="15" spans="1:11" ht="11.25">
      <c r="A15" s="6" t="s">
        <v>357</v>
      </c>
      <c r="B15" s="78" t="s">
        <v>530</v>
      </c>
      <c r="C15" s="78"/>
      <c r="D15" s="78"/>
      <c r="E15" s="78" t="s">
        <v>531</v>
      </c>
      <c r="F15" s="78"/>
      <c r="G15" s="78" t="s">
        <v>531</v>
      </c>
      <c r="H15" s="78"/>
      <c r="I15" s="78"/>
      <c r="J15" s="78" t="s">
        <v>530</v>
      </c>
      <c r="K15" s="78"/>
    </row>
    <row r="16" spans="1:11" ht="11.25">
      <c r="A16" s="5" t="s">
        <v>358</v>
      </c>
      <c r="B16" s="76"/>
      <c r="C16" s="76" t="s">
        <v>529</v>
      </c>
      <c r="D16" s="76" t="s">
        <v>530</v>
      </c>
      <c r="E16" s="76"/>
      <c r="F16" s="76" t="s">
        <v>527</v>
      </c>
      <c r="G16" s="76"/>
      <c r="H16" s="76"/>
      <c r="I16" s="76"/>
      <c r="J16" s="76"/>
      <c r="K16" s="76" t="s">
        <v>529</v>
      </c>
    </row>
    <row r="17" spans="1:11" ht="11.25">
      <c r="A17" s="5" t="s">
        <v>359</v>
      </c>
      <c r="B17" s="76"/>
      <c r="C17" s="76" t="s">
        <v>529</v>
      </c>
      <c r="D17" s="77" t="s">
        <v>530</v>
      </c>
      <c r="E17" s="77"/>
      <c r="F17" s="76" t="s">
        <v>527</v>
      </c>
      <c r="G17" s="77"/>
      <c r="H17" s="76"/>
      <c r="I17" s="77"/>
      <c r="J17" s="76"/>
      <c r="K17" s="76" t="s">
        <v>529</v>
      </c>
    </row>
    <row r="18" spans="1:11" ht="11.25">
      <c r="A18" s="6" t="s">
        <v>360</v>
      </c>
      <c r="B18" s="78"/>
      <c r="C18" s="79" t="s">
        <v>531</v>
      </c>
      <c r="D18" s="79"/>
      <c r="E18" s="79" t="s">
        <v>529</v>
      </c>
      <c r="F18" s="78" t="s">
        <v>530</v>
      </c>
      <c r="G18" s="79"/>
      <c r="H18" s="79"/>
      <c r="I18" s="79"/>
      <c r="J18" s="78"/>
      <c r="K18" s="78" t="s">
        <v>531</v>
      </c>
    </row>
    <row r="19" spans="1:11" ht="11.25">
      <c r="A19" s="6" t="s">
        <v>361</v>
      </c>
      <c r="B19" s="78"/>
      <c r="C19" s="79" t="s">
        <v>531</v>
      </c>
      <c r="D19" s="79"/>
      <c r="E19" s="79" t="s">
        <v>529</v>
      </c>
      <c r="F19" s="78" t="s">
        <v>530</v>
      </c>
      <c r="G19" s="79"/>
      <c r="H19" s="79"/>
      <c r="I19" s="79"/>
      <c r="J19" s="78"/>
      <c r="K19" s="78" t="s">
        <v>531</v>
      </c>
    </row>
    <row r="20" spans="1:11" ht="11.25">
      <c r="A20" s="5" t="s">
        <v>362</v>
      </c>
      <c r="B20" s="76" t="s">
        <v>527</v>
      </c>
      <c r="C20" s="76"/>
      <c r="D20" s="76"/>
      <c r="E20" s="76" t="s">
        <v>531</v>
      </c>
      <c r="F20" s="76"/>
      <c r="G20" s="77" t="s">
        <v>529</v>
      </c>
      <c r="H20" s="77"/>
      <c r="I20" s="77"/>
      <c r="J20" s="77" t="s">
        <v>527</v>
      </c>
      <c r="K20" s="77"/>
    </row>
    <row r="21" spans="1:11" ht="11.25">
      <c r="A21" s="5" t="s">
        <v>363</v>
      </c>
      <c r="B21" s="76" t="s">
        <v>527</v>
      </c>
      <c r="C21" s="76"/>
      <c r="D21" s="76"/>
      <c r="E21" s="77" t="s">
        <v>531</v>
      </c>
      <c r="F21" s="76"/>
      <c r="G21" s="77" t="s">
        <v>529</v>
      </c>
      <c r="H21" s="77"/>
      <c r="I21" s="77"/>
      <c r="J21" s="77" t="s">
        <v>527</v>
      </c>
      <c r="K21" s="77"/>
    </row>
    <row r="22" spans="1:11" ht="11.25">
      <c r="A22" s="6" t="s">
        <v>364</v>
      </c>
      <c r="B22" s="78" t="s">
        <v>530</v>
      </c>
      <c r="C22" s="78"/>
      <c r="D22" s="79"/>
      <c r="E22" s="79" t="s">
        <v>529</v>
      </c>
      <c r="F22" s="79"/>
      <c r="G22" s="78" t="s">
        <v>531</v>
      </c>
      <c r="H22" s="79"/>
      <c r="I22" s="79"/>
      <c r="J22" s="79" t="s">
        <v>530</v>
      </c>
      <c r="K22" s="78"/>
    </row>
    <row r="23" spans="1:11" ht="11.25">
      <c r="A23" s="6" t="s">
        <v>365</v>
      </c>
      <c r="B23" s="78" t="s">
        <v>530</v>
      </c>
      <c r="C23" s="78"/>
      <c r="D23" s="79"/>
      <c r="E23" s="79" t="s">
        <v>529</v>
      </c>
      <c r="F23" s="78"/>
      <c r="G23" s="78" t="s">
        <v>531</v>
      </c>
      <c r="H23" s="79"/>
      <c r="I23" s="79"/>
      <c r="J23" s="79" t="s">
        <v>530</v>
      </c>
      <c r="K23" s="78"/>
    </row>
    <row r="24" spans="1:11" ht="11.25">
      <c r="A24" s="5" t="s">
        <v>366</v>
      </c>
      <c r="B24" s="76"/>
      <c r="C24" s="76" t="s">
        <v>529</v>
      </c>
      <c r="D24" s="76" t="s">
        <v>530</v>
      </c>
      <c r="E24" s="76"/>
      <c r="F24" s="76" t="s">
        <v>527</v>
      </c>
      <c r="G24" s="76"/>
      <c r="H24" s="76"/>
      <c r="I24" s="77"/>
      <c r="J24" s="76"/>
      <c r="K24" s="76" t="s">
        <v>529</v>
      </c>
    </row>
    <row r="25" spans="1:11" ht="11.25">
      <c r="A25" s="5" t="s">
        <v>367</v>
      </c>
      <c r="B25" s="76"/>
      <c r="C25" s="76" t="s">
        <v>529</v>
      </c>
      <c r="D25" s="76" t="s">
        <v>530</v>
      </c>
      <c r="E25" s="76"/>
      <c r="F25" s="76" t="s">
        <v>527</v>
      </c>
      <c r="G25" s="76"/>
      <c r="H25" s="76"/>
      <c r="I25" s="77"/>
      <c r="J25" s="76"/>
      <c r="K25" s="76" t="s">
        <v>529</v>
      </c>
    </row>
    <row r="26" spans="1:11" ht="11.25">
      <c r="A26" s="5" t="s">
        <v>368</v>
      </c>
      <c r="B26" s="76"/>
      <c r="C26" s="76" t="s">
        <v>529</v>
      </c>
      <c r="D26" s="76" t="s">
        <v>530</v>
      </c>
      <c r="E26" s="76"/>
      <c r="F26" s="76" t="s">
        <v>527</v>
      </c>
      <c r="G26" s="76"/>
      <c r="H26" s="76"/>
      <c r="I26" s="77"/>
      <c r="J26" s="76"/>
      <c r="K26" s="76" t="s">
        <v>529</v>
      </c>
    </row>
    <row r="27" spans="1:11" ht="11.25">
      <c r="A27" s="74" t="s">
        <v>369</v>
      </c>
      <c r="B27" s="80"/>
      <c r="C27" s="80" t="s">
        <v>531</v>
      </c>
      <c r="D27" s="80" t="s">
        <v>528</v>
      </c>
      <c r="E27" s="80"/>
      <c r="F27" s="80" t="s">
        <v>530</v>
      </c>
      <c r="G27" s="80"/>
      <c r="H27" s="81"/>
      <c r="I27" s="80"/>
      <c r="J27" s="80"/>
      <c r="K27" s="80" t="s">
        <v>531</v>
      </c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P28"/>
  <sheetViews>
    <sheetView showGridLines="0" workbookViewId="0" topLeftCell="A1">
      <selection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90" t="s">
        <v>544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534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>
      <c r="A4" s="20" t="s">
        <v>90</v>
      </c>
      <c r="B4" s="20" t="s">
        <v>7</v>
      </c>
      <c r="C4" s="20" t="s">
        <v>7</v>
      </c>
      <c r="D4" s="87" t="s">
        <v>532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279</v>
      </c>
      <c r="O4" s="88"/>
      <c r="P4" s="89"/>
    </row>
    <row r="5" spans="1:16" ht="11.25">
      <c r="A5" s="21"/>
      <c r="B5" s="21" t="s">
        <v>157</v>
      </c>
      <c r="C5" s="21" t="s">
        <v>158</v>
      </c>
      <c r="D5" s="22" t="s">
        <v>239</v>
      </c>
      <c r="E5" s="23" t="s">
        <v>240</v>
      </c>
      <c r="F5" s="23" t="s">
        <v>241</v>
      </c>
      <c r="G5" s="23" t="s">
        <v>242</v>
      </c>
      <c r="H5" s="23" t="s">
        <v>243</v>
      </c>
      <c r="I5" s="23" t="s">
        <v>244</v>
      </c>
      <c r="J5" s="23" t="s">
        <v>245</v>
      </c>
      <c r="K5" s="23" t="s">
        <v>246</v>
      </c>
      <c r="L5" s="23" t="s">
        <v>247</v>
      </c>
      <c r="M5" s="24" t="s">
        <v>248</v>
      </c>
      <c r="N5" s="25" t="s">
        <v>249</v>
      </c>
      <c r="O5" s="26" t="s">
        <v>250</v>
      </c>
      <c r="P5" s="27" t="s">
        <v>251</v>
      </c>
    </row>
    <row r="6" spans="1:16" ht="11.25">
      <c r="A6" s="28"/>
      <c r="B6" s="28"/>
      <c r="C6" s="28"/>
      <c r="D6" s="29" t="s">
        <v>252</v>
      </c>
      <c r="E6" s="30" t="s">
        <v>252</v>
      </c>
      <c r="F6" s="30" t="s">
        <v>252</v>
      </c>
      <c r="G6" s="30" t="s">
        <v>252</v>
      </c>
      <c r="H6" s="30" t="s">
        <v>253</v>
      </c>
      <c r="I6" s="30" t="s">
        <v>253</v>
      </c>
      <c r="J6" s="30" t="s">
        <v>253</v>
      </c>
      <c r="K6" s="30" t="s">
        <v>253</v>
      </c>
      <c r="L6" s="30" t="s">
        <v>253</v>
      </c>
      <c r="M6" s="31" t="s">
        <v>253</v>
      </c>
      <c r="N6" s="29" t="s">
        <v>158</v>
      </c>
      <c r="O6" s="30" t="s">
        <v>158</v>
      </c>
      <c r="P6" s="31" t="s">
        <v>250</v>
      </c>
    </row>
    <row r="7" spans="1:16" ht="11.25">
      <c r="A7" s="52" t="s">
        <v>200</v>
      </c>
      <c r="B7" s="33" t="s">
        <v>0</v>
      </c>
      <c r="C7" s="33">
        <f>SUM('By Area'!C7,'By Area'!C18,'By Area'!C29)</f>
        <v>2079</v>
      </c>
      <c r="D7" s="34">
        <f>SUM('By Area'!D7,'By Area'!D18,'By Area'!D29)</f>
        <v>1531</v>
      </c>
      <c r="E7" s="35">
        <f>SUM('By Area'!E7,'By Area'!E18,'By Area'!E29)</f>
        <v>1034</v>
      </c>
      <c r="F7" s="35">
        <f>SUM('By Area'!F7,'By Area'!F18,'By Area'!F29)</f>
        <v>615</v>
      </c>
      <c r="G7" s="35">
        <f>SUM('By Area'!G7,'By Area'!G18,'By Area'!G29)</f>
        <v>406</v>
      </c>
      <c r="H7" s="35">
        <f>SUM('By Area'!H7,'By Area'!H18,'By Area'!H29)</f>
        <v>343</v>
      </c>
      <c r="I7" s="35">
        <f>SUM('By Area'!I7,'By Area'!I18,'By Area'!I29)</f>
        <v>327</v>
      </c>
      <c r="J7" s="35">
        <f>SUM('By Area'!J7,'By Area'!J18,'By Area'!J29)</f>
        <v>342</v>
      </c>
      <c r="K7" s="35">
        <f>SUM('By Area'!K7,'By Area'!K18,'By Area'!K29)</f>
        <v>394</v>
      </c>
      <c r="L7" s="35">
        <f>SUM('By Area'!L7,'By Area'!L18,'By Area'!L29)</f>
        <v>527</v>
      </c>
      <c r="M7" s="36">
        <f>SUM('By Area'!M7,'By Area'!M18,'By Area'!M29)</f>
        <v>592</v>
      </c>
      <c r="N7" s="37">
        <f>MIN(D7:M7)</f>
        <v>327</v>
      </c>
      <c r="O7" s="38">
        <f>C7-N7</f>
        <v>1752</v>
      </c>
      <c r="P7" s="39">
        <f>O7/C7</f>
        <v>0.8427128427128427</v>
      </c>
    </row>
    <row r="8" spans="1:16" ht="11.25">
      <c r="A8" s="37" t="s">
        <v>202</v>
      </c>
      <c r="B8" s="33" t="s">
        <v>1</v>
      </c>
      <c r="C8" s="33">
        <f>SUM('By Area'!C8,'By Area'!C19,'By Area'!C30)</f>
        <v>3903</v>
      </c>
      <c r="D8" s="34">
        <f>SUM('By Area'!D8,'By Area'!D19,'By Area'!D30)</f>
        <v>2071</v>
      </c>
      <c r="E8" s="35">
        <f>SUM('By Area'!E8,'By Area'!E19,'By Area'!E30)</f>
        <v>1035</v>
      </c>
      <c r="F8" s="35">
        <f>SUM('By Area'!F8,'By Area'!F19,'By Area'!F30)</f>
        <v>467</v>
      </c>
      <c r="G8" s="35">
        <f>SUM('By Area'!G8,'By Area'!G19,'By Area'!G30)</f>
        <v>294</v>
      </c>
      <c r="H8" s="35">
        <f>SUM('By Area'!H8,'By Area'!H19,'By Area'!H30)</f>
        <v>268</v>
      </c>
      <c r="I8" s="35">
        <f>SUM('By Area'!I8,'By Area'!I19,'By Area'!I30)</f>
        <v>286</v>
      </c>
      <c r="J8" s="35">
        <f>SUM('By Area'!J8,'By Area'!J19,'By Area'!J30)</f>
        <v>278</v>
      </c>
      <c r="K8" s="35">
        <f>SUM('By Area'!K8,'By Area'!K19,'By Area'!K30)</f>
        <v>457</v>
      </c>
      <c r="L8" s="35">
        <f>SUM('By Area'!L8,'By Area'!L19,'By Area'!L30)</f>
        <v>917</v>
      </c>
      <c r="M8" s="36">
        <f>SUM('By Area'!M8,'By Area'!M19,'By Area'!M30)</f>
        <v>1723</v>
      </c>
      <c r="N8" s="37">
        <f aca="true" t="shared" si="0" ref="N8:N28">MIN(D8:M8)</f>
        <v>268</v>
      </c>
      <c r="O8" s="38">
        <f aca="true" t="shared" si="1" ref="O8:O28">C8-N8</f>
        <v>3635</v>
      </c>
      <c r="P8" s="39">
        <f aca="true" t="shared" si="2" ref="P8:P28">O8/C8</f>
        <v>0.9313348706123494</v>
      </c>
    </row>
    <row r="9" spans="1:16" ht="11.25">
      <c r="A9" s="37"/>
      <c r="B9" s="33" t="s">
        <v>2</v>
      </c>
      <c r="C9" s="33">
        <f>SUM('By Area'!C9,'By Area'!C20,'By Area'!C31)</f>
        <v>4586</v>
      </c>
      <c r="D9" s="34">
        <f>SUM('By Area'!D9,'By Area'!D20,'By Area'!D31)</f>
        <v>2240</v>
      </c>
      <c r="E9" s="35">
        <f>SUM('By Area'!E9,'By Area'!E20,'By Area'!E31)</f>
        <v>1736</v>
      </c>
      <c r="F9" s="35">
        <f>SUM('By Area'!F9,'By Area'!F20,'By Area'!F31)</f>
        <v>1338</v>
      </c>
      <c r="G9" s="35">
        <f>SUM('By Area'!G9,'By Area'!G20,'By Area'!G31)</f>
        <v>1045</v>
      </c>
      <c r="H9" s="35">
        <f>SUM('By Area'!H9,'By Area'!H20,'By Area'!H31)</f>
        <v>927</v>
      </c>
      <c r="I9" s="35">
        <f>SUM('By Area'!I9,'By Area'!I20,'By Area'!I31)</f>
        <v>865</v>
      </c>
      <c r="J9" s="35">
        <f>SUM('By Area'!J9,'By Area'!J20,'By Area'!J31)</f>
        <v>838</v>
      </c>
      <c r="K9" s="35">
        <f>SUM('By Area'!K9,'By Area'!K20,'By Area'!K31)</f>
        <v>915</v>
      </c>
      <c r="L9" s="35">
        <f>SUM('By Area'!L9,'By Area'!L20,'By Area'!L31)</f>
        <v>1132</v>
      </c>
      <c r="M9" s="36">
        <f>SUM('By Area'!M9,'By Area'!M20,'By Area'!M31)</f>
        <v>1523</v>
      </c>
      <c r="N9" s="37">
        <f t="shared" si="0"/>
        <v>838</v>
      </c>
      <c r="O9" s="38">
        <f t="shared" si="1"/>
        <v>3748</v>
      </c>
      <c r="P9" s="39">
        <f t="shared" si="2"/>
        <v>0.8172699520279111</v>
      </c>
    </row>
    <row r="10" spans="1:16" ht="11.25">
      <c r="A10" s="37"/>
      <c r="B10" s="33" t="s">
        <v>449</v>
      </c>
      <c r="C10" s="33">
        <f>SUM('By Area'!C10,'By Area'!C21,'By Area'!C32)</f>
        <v>1081</v>
      </c>
      <c r="D10" s="34">
        <f>SUM('By Area'!D10,'By Area'!D21,'By Area'!D32)</f>
        <v>725</v>
      </c>
      <c r="E10" s="35">
        <f>SUM('By Area'!E10,'By Area'!E21,'By Area'!E32)</f>
        <v>468</v>
      </c>
      <c r="F10" s="35">
        <f>SUM('By Area'!F10,'By Area'!F21,'By Area'!F32)</f>
        <v>249</v>
      </c>
      <c r="G10" s="35">
        <f>SUM('By Area'!G10,'By Area'!G21,'By Area'!G32)</f>
        <v>149</v>
      </c>
      <c r="H10" s="35">
        <f>SUM('By Area'!H10,'By Area'!H21,'By Area'!H32)</f>
        <v>156</v>
      </c>
      <c r="I10" s="35">
        <f>SUM('By Area'!I10,'By Area'!I21,'By Area'!I32)</f>
        <v>133</v>
      </c>
      <c r="J10" s="35">
        <f>SUM('By Area'!J10,'By Area'!J21,'By Area'!J32)</f>
        <v>110</v>
      </c>
      <c r="K10" s="35">
        <f>SUM('By Area'!K10,'By Area'!K21,'By Area'!K32)</f>
        <v>152</v>
      </c>
      <c r="L10" s="35">
        <f>SUM('By Area'!L10,'By Area'!L21,'By Area'!L32)</f>
        <v>264</v>
      </c>
      <c r="M10" s="36">
        <f>SUM('By Area'!M10,'By Area'!M21,'By Area'!M32)</f>
        <v>412</v>
      </c>
      <c r="N10" s="37">
        <f t="shared" si="0"/>
        <v>110</v>
      </c>
      <c r="O10" s="38">
        <f t="shared" si="1"/>
        <v>971</v>
      </c>
      <c r="P10" s="39">
        <f t="shared" si="2"/>
        <v>0.8982423681776133</v>
      </c>
    </row>
    <row r="11" spans="1:16" ht="11.25">
      <c r="A11" s="37"/>
      <c r="B11" s="33" t="s">
        <v>4</v>
      </c>
      <c r="C11" s="33">
        <f>SUM('By Area'!C11,'By Area'!C22,'By Area'!C33)</f>
        <v>227</v>
      </c>
      <c r="D11" s="34">
        <f>SUM('By Area'!D11,'By Area'!D22,'By Area'!D33)</f>
        <v>173</v>
      </c>
      <c r="E11" s="35">
        <f>SUM('By Area'!E11,'By Area'!E22,'By Area'!E33)</f>
        <v>142</v>
      </c>
      <c r="F11" s="35">
        <f>SUM('By Area'!F11,'By Area'!F22,'By Area'!F33)</f>
        <v>121</v>
      </c>
      <c r="G11" s="35">
        <f>SUM('By Area'!G11,'By Area'!G22,'By Area'!G33)</f>
        <v>107</v>
      </c>
      <c r="H11" s="35">
        <f>SUM('By Area'!H11,'By Area'!H22,'By Area'!H33)</f>
        <v>107</v>
      </c>
      <c r="I11" s="35">
        <f>SUM('By Area'!I11,'By Area'!I22,'By Area'!I33)</f>
        <v>108</v>
      </c>
      <c r="J11" s="35">
        <f>SUM('By Area'!J11,'By Area'!J22,'By Area'!J33)</f>
        <v>106</v>
      </c>
      <c r="K11" s="35">
        <f>SUM('By Area'!K11,'By Area'!K22,'By Area'!K33)</f>
        <v>102</v>
      </c>
      <c r="L11" s="35">
        <f>SUM('By Area'!L11,'By Area'!L22,'By Area'!L33)</f>
        <v>109</v>
      </c>
      <c r="M11" s="36">
        <f>SUM('By Area'!M11,'By Area'!M22,'By Area'!M33)</f>
        <v>125</v>
      </c>
      <c r="N11" s="37">
        <f t="shared" si="0"/>
        <v>102</v>
      </c>
      <c r="O11" s="38">
        <f t="shared" si="1"/>
        <v>125</v>
      </c>
      <c r="P11" s="39">
        <f t="shared" si="2"/>
        <v>0.5506607929515418</v>
      </c>
    </row>
    <row r="12" spans="1:16" ht="11.25">
      <c r="A12" s="37"/>
      <c r="B12" s="33" t="s">
        <v>89</v>
      </c>
      <c r="C12" s="33">
        <f>SUM('By Area'!C12,'By Area'!C23,'By Area'!C34)</f>
        <v>1033</v>
      </c>
      <c r="D12" s="34">
        <f>SUM('By Area'!D12,'By Area'!D23,'By Area'!D34)</f>
        <v>810</v>
      </c>
      <c r="E12" s="35">
        <f>SUM('By Area'!E12,'By Area'!E23,'By Area'!E34)</f>
        <v>642</v>
      </c>
      <c r="F12" s="35">
        <f>SUM('By Area'!F12,'By Area'!F23,'By Area'!F34)</f>
        <v>478</v>
      </c>
      <c r="G12" s="35">
        <f>SUM('By Area'!G12,'By Area'!G23,'By Area'!G34)</f>
        <v>370</v>
      </c>
      <c r="H12" s="35">
        <f>SUM('By Area'!H12,'By Area'!H23,'By Area'!H34)</f>
        <v>334</v>
      </c>
      <c r="I12" s="35">
        <f>SUM('By Area'!I12,'By Area'!I23,'By Area'!I34)</f>
        <v>358</v>
      </c>
      <c r="J12" s="35">
        <f>SUM('By Area'!J12,'By Area'!J23,'By Area'!J34)</f>
        <v>358</v>
      </c>
      <c r="K12" s="35">
        <f>SUM('By Area'!K12,'By Area'!K23,'By Area'!K34)</f>
        <v>419</v>
      </c>
      <c r="L12" s="35">
        <f>SUM('By Area'!L12,'By Area'!L23,'By Area'!L34)</f>
        <v>482</v>
      </c>
      <c r="M12" s="36">
        <f>SUM('By Area'!M12,'By Area'!M23,'By Area'!M34)</f>
        <v>624</v>
      </c>
      <c r="N12" s="37">
        <f t="shared" si="0"/>
        <v>334</v>
      </c>
      <c r="O12" s="38">
        <f t="shared" si="1"/>
        <v>699</v>
      </c>
      <c r="P12" s="39">
        <f t="shared" si="2"/>
        <v>0.6766698935140368</v>
      </c>
    </row>
    <row r="13" spans="1:16" ht="11.25">
      <c r="A13" s="37"/>
      <c r="B13" s="33" t="s">
        <v>93</v>
      </c>
      <c r="C13" s="33">
        <f>SUM('By Area'!C13,'By Area'!C24,'By Area'!C35)</f>
        <v>428</v>
      </c>
      <c r="D13" s="34">
        <f>SUM('By Area'!D13,'By Area'!D24,'By Area'!D35)</f>
        <v>265</v>
      </c>
      <c r="E13" s="35">
        <f>SUM('By Area'!E13,'By Area'!E24,'By Area'!E35)</f>
        <v>181</v>
      </c>
      <c r="F13" s="35">
        <f>SUM('By Area'!F13,'By Area'!F24,'By Area'!F35)</f>
        <v>121</v>
      </c>
      <c r="G13" s="35">
        <f>SUM('By Area'!G13,'By Area'!G24,'By Area'!G35)</f>
        <v>92</v>
      </c>
      <c r="H13" s="35">
        <f>SUM('By Area'!H13,'By Area'!H24,'By Area'!H35)</f>
        <v>106</v>
      </c>
      <c r="I13" s="35">
        <f>SUM('By Area'!I13,'By Area'!I24,'By Area'!I35)</f>
        <v>103</v>
      </c>
      <c r="J13" s="35">
        <f>SUM('By Area'!J13,'By Area'!J24,'By Area'!J35)</f>
        <v>99</v>
      </c>
      <c r="K13" s="35">
        <f>SUM('By Area'!K13,'By Area'!K24,'By Area'!K35)</f>
        <v>123</v>
      </c>
      <c r="L13" s="35">
        <f>SUM('By Area'!L13,'By Area'!L24,'By Area'!L35)</f>
        <v>175</v>
      </c>
      <c r="M13" s="36">
        <f>SUM('By Area'!M13,'By Area'!M24,'By Area'!M35)</f>
        <v>247</v>
      </c>
      <c r="N13" s="37">
        <f t="shared" si="0"/>
        <v>92</v>
      </c>
      <c r="O13" s="38">
        <f t="shared" si="1"/>
        <v>336</v>
      </c>
      <c r="P13" s="39">
        <f t="shared" si="2"/>
        <v>0.7850467289719626</v>
      </c>
    </row>
    <row r="14" spans="1:16" ht="11.25">
      <c r="A14" s="37"/>
      <c r="B14" s="33" t="s">
        <v>254</v>
      </c>
      <c r="C14" s="33">
        <f>SUM('By Area'!C14,'By Area'!C25,'By Area'!C36)</f>
        <v>219</v>
      </c>
      <c r="D14" s="34">
        <f>SUM('By Area'!D14,'By Area'!D25,'By Area'!D36)</f>
        <v>76</v>
      </c>
      <c r="E14" s="35">
        <f>SUM('By Area'!E14,'By Area'!E25,'By Area'!E36)</f>
        <v>96</v>
      </c>
      <c r="F14" s="35">
        <f>SUM('By Area'!F14,'By Area'!F25,'By Area'!F36)</f>
        <v>96</v>
      </c>
      <c r="G14" s="35">
        <f>SUM('By Area'!G14,'By Area'!G25,'By Area'!G36)</f>
        <v>95</v>
      </c>
      <c r="H14" s="35">
        <f>SUM('By Area'!H14,'By Area'!H25,'By Area'!H36)</f>
        <v>92</v>
      </c>
      <c r="I14" s="35">
        <f>SUM('By Area'!I14,'By Area'!I25,'By Area'!I36)</f>
        <v>85</v>
      </c>
      <c r="J14" s="35">
        <f>SUM('By Area'!J14,'By Area'!J25,'By Area'!J36)</f>
        <v>93</v>
      </c>
      <c r="K14" s="35">
        <f>SUM('By Area'!K14,'By Area'!K25,'By Area'!K36)</f>
        <v>89</v>
      </c>
      <c r="L14" s="35">
        <f>SUM('By Area'!L14,'By Area'!L25,'By Area'!L36)</f>
        <v>73</v>
      </c>
      <c r="M14" s="36">
        <f>SUM('By Area'!M14,'By Area'!M25,'By Area'!M36)</f>
        <v>66</v>
      </c>
      <c r="N14" s="37">
        <f t="shared" si="0"/>
        <v>66</v>
      </c>
      <c r="O14" s="38">
        <f t="shared" si="1"/>
        <v>153</v>
      </c>
      <c r="P14" s="39">
        <f t="shared" si="2"/>
        <v>0.6986301369863014</v>
      </c>
    </row>
    <row r="15" spans="1:16" ht="11.25">
      <c r="A15" s="37"/>
      <c r="B15" s="33" t="s">
        <v>255</v>
      </c>
      <c r="C15" s="33">
        <f>SUM('By Area'!C15,'By Area'!C26,'By Area'!C37)</f>
        <v>118</v>
      </c>
      <c r="D15" s="34">
        <f>SUM('By Area'!D15,'By Area'!D26,'By Area'!D37)</f>
        <v>69</v>
      </c>
      <c r="E15" s="35">
        <f>SUM('By Area'!E15,'By Area'!E26,'By Area'!E37)</f>
        <v>59</v>
      </c>
      <c r="F15" s="35">
        <f>SUM('By Area'!F15,'By Area'!F26,'By Area'!F37)</f>
        <v>51</v>
      </c>
      <c r="G15" s="35">
        <f>SUM('By Area'!G15,'By Area'!G26,'By Area'!G37)</f>
        <v>48</v>
      </c>
      <c r="H15" s="35">
        <f>SUM('By Area'!H15,'By Area'!H26,'By Area'!H37)</f>
        <v>52</v>
      </c>
      <c r="I15" s="35">
        <f>SUM('By Area'!I15,'By Area'!I26,'By Area'!I37)</f>
        <v>50</v>
      </c>
      <c r="J15" s="35">
        <f>SUM('By Area'!J15,'By Area'!J26,'By Area'!J37)</f>
        <v>54</v>
      </c>
      <c r="K15" s="35">
        <f>SUM('By Area'!K15,'By Area'!K26,'By Area'!K37)</f>
        <v>55</v>
      </c>
      <c r="L15" s="35">
        <f>SUM('By Area'!L15,'By Area'!L26,'By Area'!L37)</f>
        <v>56</v>
      </c>
      <c r="M15" s="36">
        <f>SUM('By Area'!M15,'By Area'!M26,'By Area'!M37)</f>
        <v>61</v>
      </c>
      <c r="N15" s="37">
        <f t="shared" si="0"/>
        <v>48</v>
      </c>
      <c r="O15" s="38">
        <f t="shared" si="1"/>
        <v>70</v>
      </c>
      <c r="P15" s="39">
        <f t="shared" si="2"/>
        <v>0.5932203389830508</v>
      </c>
    </row>
    <row r="16" spans="1:16" ht="11.25">
      <c r="A16" s="37"/>
      <c r="B16" s="33" t="s">
        <v>5</v>
      </c>
      <c r="C16" s="33">
        <f>SUM('By Area'!C16,'By Area'!C27,'By Area'!C38)</f>
        <v>122</v>
      </c>
      <c r="D16" s="34">
        <f>SUM('By Area'!D16,'By Area'!D27,'By Area'!D38)</f>
        <v>93</v>
      </c>
      <c r="E16" s="35">
        <f>SUM('By Area'!E16,'By Area'!E27,'By Area'!E38)</f>
        <v>78</v>
      </c>
      <c r="F16" s="35">
        <f>SUM('By Area'!F16,'By Area'!F27,'By Area'!F38)</f>
        <v>70</v>
      </c>
      <c r="G16" s="35">
        <f>SUM('By Area'!G16,'By Area'!G27,'By Area'!G38)</f>
        <v>57</v>
      </c>
      <c r="H16" s="35">
        <f>SUM('By Area'!H16,'By Area'!H27,'By Area'!H38)</f>
        <v>56</v>
      </c>
      <c r="I16" s="35">
        <f>SUM('By Area'!I16,'By Area'!I27,'By Area'!I38)</f>
        <v>61</v>
      </c>
      <c r="J16" s="35">
        <f>SUM('By Area'!J16,'By Area'!J27,'By Area'!J38)</f>
        <v>54</v>
      </c>
      <c r="K16" s="35">
        <f>SUM('By Area'!K16,'By Area'!K27,'By Area'!K38)</f>
        <v>57</v>
      </c>
      <c r="L16" s="35">
        <f>SUM('By Area'!L16,'By Area'!L27,'By Area'!L38)</f>
        <v>64</v>
      </c>
      <c r="M16" s="36">
        <f>SUM('By Area'!M16,'By Area'!M27,'By Area'!M38)</f>
        <v>67</v>
      </c>
      <c r="N16" s="37">
        <f t="shared" si="0"/>
        <v>54</v>
      </c>
      <c r="O16" s="38">
        <f t="shared" si="1"/>
        <v>68</v>
      </c>
      <c r="P16" s="39">
        <f t="shared" si="2"/>
        <v>0.5573770491803278</v>
      </c>
    </row>
    <row r="17" spans="1:16" ht="11.25">
      <c r="A17" s="55"/>
      <c r="B17" s="41" t="s">
        <v>6</v>
      </c>
      <c r="C17" s="41">
        <f aca="true" t="shared" si="3" ref="C17:M17">SUM(C7:C16)</f>
        <v>13796</v>
      </c>
      <c r="D17" s="42">
        <f t="shared" si="3"/>
        <v>8053</v>
      </c>
      <c r="E17" s="43">
        <f t="shared" si="3"/>
        <v>5471</v>
      </c>
      <c r="F17" s="43">
        <f t="shared" si="3"/>
        <v>3606</v>
      </c>
      <c r="G17" s="43">
        <f t="shared" si="3"/>
        <v>2663</v>
      </c>
      <c r="H17" s="43">
        <f t="shared" si="3"/>
        <v>2441</v>
      </c>
      <c r="I17" s="43">
        <f t="shared" si="3"/>
        <v>2376</v>
      </c>
      <c r="J17" s="43">
        <f t="shared" si="3"/>
        <v>2332</v>
      </c>
      <c r="K17" s="43">
        <f t="shared" si="3"/>
        <v>2763</v>
      </c>
      <c r="L17" s="43">
        <f t="shared" si="3"/>
        <v>3799</v>
      </c>
      <c r="M17" s="44">
        <f t="shared" si="3"/>
        <v>5440</v>
      </c>
      <c r="N17" s="45">
        <f t="shared" si="0"/>
        <v>2332</v>
      </c>
      <c r="O17" s="46">
        <f t="shared" si="1"/>
        <v>11464</v>
      </c>
      <c r="P17" s="47">
        <f t="shared" si="2"/>
        <v>0.8309654972455784</v>
      </c>
    </row>
    <row r="18" spans="1:16" ht="11.25">
      <c r="A18" s="37" t="s">
        <v>201</v>
      </c>
      <c r="B18" s="33" t="s">
        <v>0</v>
      </c>
      <c r="C18" s="33">
        <f>SUM('By Area'!C40)</f>
        <v>265</v>
      </c>
      <c r="D18" s="34">
        <f>SUM('By Area'!D40)</f>
        <v>130</v>
      </c>
      <c r="E18" s="35">
        <f>SUM('By Area'!E40)</f>
        <v>106</v>
      </c>
      <c r="F18" s="35">
        <f>SUM('By Area'!F40)</f>
        <v>55</v>
      </c>
      <c r="G18" s="35">
        <f>SUM('By Area'!G40)</f>
        <v>40</v>
      </c>
      <c r="H18" s="35">
        <f>SUM('By Area'!H40)</f>
        <v>41</v>
      </c>
      <c r="I18" s="35">
        <f>SUM('By Area'!I40)</f>
        <v>49</v>
      </c>
      <c r="J18" s="35">
        <f>SUM('By Area'!J40)</f>
        <v>41</v>
      </c>
      <c r="K18" s="35">
        <f>SUM('By Area'!K40)</f>
        <v>52</v>
      </c>
      <c r="L18" s="35">
        <f>SUM('By Area'!L40)</f>
        <v>57</v>
      </c>
      <c r="M18" s="36">
        <f>SUM('By Area'!M40)</f>
        <v>81</v>
      </c>
      <c r="N18" s="37">
        <f t="shared" si="0"/>
        <v>40</v>
      </c>
      <c r="O18" s="38">
        <f t="shared" si="1"/>
        <v>225</v>
      </c>
      <c r="P18" s="39">
        <f t="shared" si="2"/>
        <v>0.8490566037735849</v>
      </c>
    </row>
    <row r="19" spans="1:16" ht="11.25">
      <c r="A19" s="37" t="s">
        <v>203</v>
      </c>
      <c r="B19" s="33" t="s">
        <v>1</v>
      </c>
      <c r="C19" s="33">
        <f>SUM('By Area'!C41)</f>
        <v>1139</v>
      </c>
      <c r="D19" s="34">
        <f>SUM('By Area'!D41)</f>
        <v>250</v>
      </c>
      <c r="E19" s="35">
        <f>SUM('By Area'!E41)</f>
        <v>55</v>
      </c>
      <c r="F19" s="35">
        <f>SUM('By Area'!F41)</f>
        <v>10</v>
      </c>
      <c r="G19" s="35">
        <f>SUM('By Area'!G41)</f>
        <v>6</v>
      </c>
      <c r="H19" s="35">
        <f>SUM('By Area'!H41)</f>
        <v>17</v>
      </c>
      <c r="I19" s="35">
        <f>SUM('By Area'!I41)</f>
        <v>36</v>
      </c>
      <c r="J19" s="35">
        <f>SUM('By Area'!J41)</f>
        <v>68</v>
      </c>
      <c r="K19" s="35">
        <f>SUM('By Area'!K41)</f>
        <v>122</v>
      </c>
      <c r="L19" s="35">
        <f>SUM('By Area'!L41)</f>
        <v>307</v>
      </c>
      <c r="M19" s="36">
        <f>SUM('By Area'!M41)</f>
        <v>581</v>
      </c>
      <c r="N19" s="37">
        <f t="shared" si="0"/>
        <v>6</v>
      </c>
      <c r="O19" s="38">
        <f t="shared" si="1"/>
        <v>1133</v>
      </c>
      <c r="P19" s="39">
        <f t="shared" si="2"/>
        <v>0.9947322212467077</v>
      </c>
    </row>
    <row r="20" spans="1:16" ht="11.25">
      <c r="A20" s="37" t="s">
        <v>204</v>
      </c>
      <c r="B20" s="33" t="s">
        <v>2</v>
      </c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38"/>
      <c r="P20" s="39"/>
    </row>
    <row r="21" spans="1:16" ht="11.25">
      <c r="A21" s="37"/>
      <c r="B21" s="33" t="s">
        <v>449</v>
      </c>
      <c r="C21" s="33">
        <f>SUM('By Area'!C43)</f>
        <v>337</v>
      </c>
      <c r="D21" s="34">
        <f>SUM('By Area'!D43)</f>
        <v>174</v>
      </c>
      <c r="E21" s="35">
        <f>SUM('By Area'!E43)</f>
        <v>106</v>
      </c>
      <c r="F21" s="35">
        <f>SUM('By Area'!F43)</f>
        <v>52</v>
      </c>
      <c r="G21" s="35">
        <f>SUM('By Area'!G43)</f>
        <v>25</v>
      </c>
      <c r="H21" s="35">
        <f>SUM('By Area'!H43)</f>
        <v>41</v>
      </c>
      <c r="I21" s="35">
        <f>SUM('By Area'!I43)</f>
        <v>56</v>
      </c>
      <c r="J21" s="35">
        <f>SUM('By Area'!J43)</f>
        <v>49</v>
      </c>
      <c r="K21" s="35">
        <f>SUM('By Area'!K43)</f>
        <v>62</v>
      </c>
      <c r="L21" s="35">
        <f>SUM('By Area'!L43)</f>
        <v>97</v>
      </c>
      <c r="M21" s="36">
        <f>SUM('By Area'!M43)</f>
        <v>154</v>
      </c>
      <c r="N21" s="37">
        <f t="shared" si="0"/>
        <v>25</v>
      </c>
      <c r="O21" s="38">
        <f t="shared" si="1"/>
        <v>312</v>
      </c>
      <c r="P21" s="39">
        <f t="shared" si="2"/>
        <v>0.9258160237388724</v>
      </c>
    </row>
    <row r="22" spans="1:16" ht="11.25">
      <c r="A22" s="37"/>
      <c r="B22" s="33" t="s">
        <v>4</v>
      </c>
      <c r="C22" s="33">
        <f>SUM('By Area'!C44)</f>
        <v>132</v>
      </c>
      <c r="D22" s="34">
        <f>SUM('By Area'!D44)</f>
        <v>107</v>
      </c>
      <c r="E22" s="35">
        <f>SUM('By Area'!E44)</f>
        <v>84</v>
      </c>
      <c r="F22" s="35">
        <f>SUM('By Area'!F44)</f>
        <v>74</v>
      </c>
      <c r="G22" s="35">
        <f>SUM('By Area'!G44)</f>
        <v>71</v>
      </c>
      <c r="H22" s="35">
        <f>SUM('By Area'!H44)</f>
        <v>76</v>
      </c>
      <c r="I22" s="35">
        <f>SUM('By Area'!I44)</f>
        <v>77</v>
      </c>
      <c r="J22" s="35">
        <f>SUM('By Area'!J44)</f>
        <v>75</v>
      </c>
      <c r="K22" s="35">
        <f>SUM('By Area'!K44)</f>
        <v>73</v>
      </c>
      <c r="L22" s="35">
        <f>SUM('By Area'!L44)</f>
        <v>75</v>
      </c>
      <c r="M22" s="36">
        <f>SUM('By Area'!M44)</f>
        <v>91</v>
      </c>
      <c r="N22" s="37">
        <f t="shared" si="0"/>
        <v>71</v>
      </c>
      <c r="O22" s="38">
        <f t="shared" si="1"/>
        <v>61</v>
      </c>
      <c r="P22" s="39">
        <f t="shared" si="2"/>
        <v>0.4621212121212121</v>
      </c>
    </row>
    <row r="23" spans="1:16" ht="11.25">
      <c r="A23" s="37"/>
      <c r="B23" s="33" t="s">
        <v>89</v>
      </c>
      <c r="C23" s="33">
        <f>SUM('By Area'!C45)</f>
        <v>111</v>
      </c>
      <c r="D23" s="34">
        <f>SUM('By Area'!D45)</f>
        <v>93</v>
      </c>
      <c r="E23" s="35">
        <f>SUM('By Area'!E45)</f>
        <v>80</v>
      </c>
      <c r="F23" s="35">
        <f>SUM('By Area'!F45)</f>
        <v>58</v>
      </c>
      <c r="G23" s="35">
        <f>SUM('By Area'!G45)</f>
        <v>54</v>
      </c>
      <c r="H23" s="35">
        <f>SUM('By Area'!H45)</f>
        <v>55</v>
      </c>
      <c r="I23" s="35">
        <f>SUM('By Area'!I45)</f>
        <v>53</v>
      </c>
      <c r="J23" s="35">
        <f>SUM('By Area'!J45)</f>
        <v>51</v>
      </c>
      <c r="K23" s="35">
        <f>SUM('By Area'!K45)</f>
        <v>48</v>
      </c>
      <c r="L23" s="35">
        <f>SUM('By Area'!L45)</f>
        <v>57</v>
      </c>
      <c r="M23" s="36">
        <f>SUM('By Area'!M45)</f>
        <v>71</v>
      </c>
      <c r="N23" s="37">
        <f t="shared" si="0"/>
        <v>48</v>
      </c>
      <c r="O23" s="38">
        <f t="shared" si="1"/>
        <v>63</v>
      </c>
      <c r="P23" s="39">
        <f t="shared" si="2"/>
        <v>0.5675675675675675</v>
      </c>
    </row>
    <row r="24" spans="1:16" ht="11.25">
      <c r="A24" s="37"/>
      <c r="B24" s="33" t="s">
        <v>93</v>
      </c>
      <c r="C24" s="33">
        <f>SUM('By Area'!C46)</f>
        <v>43</v>
      </c>
      <c r="D24" s="34">
        <f>SUM('By Area'!D46)</f>
        <v>12</v>
      </c>
      <c r="E24" s="35">
        <f>SUM('By Area'!E46)</f>
        <v>11</v>
      </c>
      <c r="F24" s="35">
        <f>SUM('By Area'!F46)</f>
        <v>8</v>
      </c>
      <c r="G24" s="35">
        <f>SUM('By Area'!G46)</f>
        <v>9</v>
      </c>
      <c r="H24" s="35">
        <f>SUM('By Area'!H46)</f>
        <v>6</v>
      </c>
      <c r="I24" s="35">
        <f>SUM('By Area'!I46)</f>
        <v>6</v>
      </c>
      <c r="J24" s="35">
        <f>SUM('By Area'!J46)</f>
        <v>9</v>
      </c>
      <c r="K24" s="35">
        <f>SUM('By Area'!K46)</f>
        <v>11</v>
      </c>
      <c r="L24" s="35">
        <f>SUM('By Area'!L46)</f>
        <v>18</v>
      </c>
      <c r="M24" s="36">
        <f>SUM('By Area'!M46)</f>
        <v>23</v>
      </c>
      <c r="N24" s="37">
        <f t="shared" si="0"/>
        <v>6</v>
      </c>
      <c r="O24" s="38">
        <f t="shared" si="1"/>
        <v>37</v>
      </c>
      <c r="P24" s="39">
        <f t="shared" si="2"/>
        <v>0.8604651162790697</v>
      </c>
    </row>
    <row r="25" spans="1:16" ht="11.25">
      <c r="A25" s="37"/>
      <c r="B25" s="33" t="s">
        <v>254</v>
      </c>
      <c r="C25" s="33">
        <f>SUM('By Area'!C47)</f>
        <v>11</v>
      </c>
      <c r="D25" s="34">
        <f>SUM('By Area'!D47)</f>
        <v>6</v>
      </c>
      <c r="E25" s="35">
        <f>SUM('By Area'!E47)</f>
        <v>7</v>
      </c>
      <c r="F25" s="35">
        <f>SUM('By Area'!F47)</f>
        <v>6</v>
      </c>
      <c r="G25" s="35">
        <f>SUM('By Area'!G47)</f>
        <v>7</v>
      </c>
      <c r="H25" s="35">
        <f>SUM('By Area'!H47)</f>
        <v>6</v>
      </c>
      <c r="I25" s="35">
        <f>SUM('By Area'!I47)</f>
        <v>5</v>
      </c>
      <c r="J25" s="35">
        <f>SUM('By Area'!J47)</f>
        <v>4</v>
      </c>
      <c r="K25" s="35">
        <f>SUM('By Area'!K47)</f>
        <v>3</v>
      </c>
      <c r="L25" s="35">
        <f>SUM('By Area'!L47)</f>
        <v>5</v>
      </c>
      <c r="M25" s="36">
        <f>SUM('By Area'!M47)</f>
        <v>5</v>
      </c>
      <c r="N25" s="37">
        <f t="shared" si="0"/>
        <v>3</v>
      </c>
      <c r="O25" s="38">
        <f t="shared" si="1"/>
        <v>8</v>
      </c>
      <c r="P25" s="39">
        <f t="shared" si="2"/>
        <v>0.7272727272727273</v>
      </c>
    </row>
    <row r="26" spans="1:16" ht="11.25">
      <c r="A26" s="37"/>
      <c r="B26" s="33" t="s">
        <v>255</v>
      </c>
      <c r="C26" s="33">
        <f>SUM('By Area'!C48)</f>
        <v>17</v>
      </c>
      <c r="D26" s="34">
        <f>SUM('By Area'!D48)</f>
        <v>6</v>
      </c>
      <c r="E26" s="35">
        <f>SUM('By Area'!E48)</f>
        <v>5</v>
      </c>
      <c r="F26" s="35">
        <f>SUM('By Area'!F48)</f>
        <v>5</v>
      </c>
      <c r="G26" s="35">
        <f>SUM('By Area'!G48)</f>
        <v>4</v>
      </c>
      <c r="H26" s="35">
        <f>SUM('By Area'!H48)</f>
        <v>4</v>
      </c>
      <c r="I26" s="35">
        <f>SUM('By Area'!I48)</f>
        <v>5</v>
      </c>
      <c r="J26" s="35">
        <f>SUM('By Area'!J48)</f>
        <v>5</v>
      </c>
      <c r="K26" s="35">
        <f>SUM('By Area'!K48)</f>
        <v>5</v>
      </c>
      <c r="L26" s="35">
        <f>SUM('By Area'!L48)</f>
        <v>6</v>
      </c>
      <c r="M26" s="36">
        <f>SUM('By Area'!M48)</f>
        <v>8</v>
      </c>
      <c r="N26" s="37">
        <f t="shared" si="0"/>
        <v>4</v>
      </c>
      <c r="O26" s="38">
        <f t="shared" si="1"/>
        <v>13</v>
      </c>
      <c r="P26" s="39">
        <f t="shared" si="2"/>
        <v>0.7647058823529411</v>
      </c>
    </row>
    <row r="27" spans="1:16" ht="11.25">
      <c r="A27" s="37"/>
      <c r="B27" s="33" t="s">
        <v>5</v>
      </c>
      <c r="C27" s="33">
        <f>SUM('By Area'!C49)</f>
        <v>8</v>
      </c>
      <c r="D27" s="34">
        <f>SUM('By Area'!D49)</f>
        <v>2</v>
      </c>
      <c r="E27" s="35">
        <f>SUM('By Area'!E49)</f>
        <v>2</v>
      </c>
      <c r="F27" s="35">
        <f>SUM('By Area'!F49)</f>
        <v>4</v>
      </c>
      <c r="G27" s="35">
        <f>SUM('By Area'!G49)</f>
        <v>2</v>
      </c>
      <c r="H27" s="35">
        <f>SUM('By Area'!H49)</f>
        <v>1</v>
      </c>
      <c r="I27" s="35">
        <f>SUM('By Area'!I49)</f>
        <v>3</v>
      </c>
      <c r="J27" s="35">
        <f>SUM('By Area'!J49)</f>
        <v>3</v>
      </c>
      <c r="K27" s="35">
        <f>SUM('By Area'!K49)</f>
        <v>2</v>
      </c>
      <c r="L27" s="35">
        <f>SUM('By Area'!L49)</f>
        <v>3</v>
      </c>
      <c r="M27" s="36">
        <f>SUM('By Area'!M49)</f>
        <v>4</v>
      </c>
      <c r="N27" s="37">
        <f t="shared" si="0"/>
        <v>1</v>
      </c>
      <c r="O27" s="38">
        <f t="shared" si="1"/>
        <v>7</v>
      </c>
      <c r="P27" s="39">
        <f t="shared" si="2"/>
        <v>0.875</v>
      </c>
    </row>
    <row r="28" spans="1:16" ht="11.25">
      <c r="A28" s="55"/>
      <c r="B28" s="41" t="s">
        <v>6</v>
      </c>
      <c r="C28" s="41">
        <f aca="true" t="shared" si="4" ref="C28:M28">SUM(C18:C27)</f>
        <v>2063</v>
      </c>
      <c r="D28" s="42">
        <f t="shared" si="4"/>
        <v>780</v>
      </c>
      <c r="E28" s="43">
        <f t="shared" si="4"/>
        <v>456</v>
      </c>
      <c r="F28" s="43">
        <f t="shared" si="4"/>
        <v>272</v>
      </c>
      <c r="G28" s="43">
        <f t="shared" si="4"/>
        <v>218</v>
      </c>
      <c r="H28" s="43">
        <f t="shared" si="4"/>
        <v>247</v>
      </c>
      <c r="I28" s="43">
        <f t="shared" si="4"/>
        <v>290</v>
      </c>
      <c r="J28" s="43">
        <f t="shared" si="4"/>
        <v>305</v>
      </c>
      <c r="K28" s="43">
        <f t="shared" si="4"/>
        <v>378</v>
      </c>
      <c r="L28" s="43">
        <f t="shared" si="4"/>
        <v>625</v>
      </c>
      <c r="M28" s="44">
        <f t="shared" si="4"/>
        <v>1018</v>
      </c>
      <c r="N28" s="45">
        <f t="shared" si="0"/>
        <v>218</v>
      </c>
      <c r="O28" s="46">
        <f t="shared" si="1"/>
        <v>1845</v>
      </c>
      <c r="P28" s="47">
        <f t="shared" si="2"/>
        <v>0.8943286476005817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/>
  <dimension ref="A1:P50"/>
  <sheetViews>
    <sheetView showGridLines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90" t="s">
        <v>544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535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>
      <c r="A4" s="20" t="s">
        <v>150</v>
      </c>
      <c r="B4" s="20" t="s">
        <v>7</v>
      </c>
      <c r="C4" s="20" t="s">
        <v>7</v>
      </c>
      <c r="D4" s="87" t="s">
        <v>532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279</v>
      </c>
      <c r="O4" s="88"/>
      <c r="P4" s="89"/>
    </row>
    <row r="5" spans="1:16" ht="11.25">
      <c r="A5" s="21"/>
      <c r="B5" s="21" t="s">
        <v>157</v>
      </c>
      <c r="C5" s="21" t="s">
        <v>158</v>
      </c>
      <c r="D5" s="22" t="s">
        <v>239</v>
      </c>
      <c r="E5" s="23" t="s">
        <v>240</v>
      </c>
      <c r="F5" s="23" t="s">
        <v>241</v>
      </c>
      <c r="G5" s="23" t="s">
        <v>242</v>
      </c>
      <c r="H5" s="23" t="s">
        <v>243</v>
      </c>
      <c r="I5" s="23" t="s">
        <v>244</v>
      </c>
      <c r="J5" s="23" t="s">
        <v>245</v>
      </c>
      <c r="K5" s="23" t="s">
        <v>246</v>
      </c>
      <c r="L5" s="23" t="s">
        <v>247</v>
      </c>
      <c r="M5" s="24" t="s">
        <v>248</v>
      </c>
      <c r="N5" s="25" t="s">
        <v>249</v>
      </c>
      <c r="O5" s="26" t="s">
        <v>250</v>
      </c>
      <c r="P5" s="27" t="s">
        <v>251</v>
      </c>
    </row>
    <row r="6" spans="1:16" ht="11.25">
      <c r="A6" s="28"/>
      <c r="B6" s="28"/>
      <c r="C6" s="28"/>
      <c r="D6" s="29" t="s">
        <v>252</v>
      </c>
      <c r="E6" s="30" t="s">
        <v>252</v>
      </c>
      <c r="F6" s="30" t="s">
        <v>252</v>
      </c>
      <c r="G6" s="30" t="s">
        <v>252</v>
      </c>
      <c r="H6" s="30" t="s">
        <v>253</v>
      </c>
      <c r="I6" s="30" t="s">
        <v>253</v>
      </c>
      <c r="J6" s="30" t="s">
        <v>253</v>
      </c>
      <c r="K6" s="30" t="s">
        <v>253</v>
      </c>
      <c r="L6" s="30" t="s">
        <v>253</v>
      </c>
      <c r="M6" s="31" t="s">
        <v>253</v>
      </c>
      <c r="N6" s="29" t="s">
        <v>158</v>
      </c>
      <c r="O6" s="30" t="s">
        <v>158</v>
      </c>
      <c r="P6" s="31" t="s">
        <v>250</v>
      </c>
    </row>
    <row r="7" spans="1:16" ht="11.25">
      <c r="A7" s="32" t="s">
        <v>205</v>
      </c>
      <c r="B7" s="33" t="s">
        <v>0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6"/>
      <c r="N7" s="37"/>
      <c r="O7" s="38"/>
      <c r="P7" s="39"/>
    </row>
    <row r="8" spans="1:16" ht="11.25">
      <c r="A8" s="5" t="s">
        <v>208</v>
      </c>
      <c r="B8" s="33" t="s">
        <v>1</v>
      </c>
      <c r="C8" s="33">
        <f>SUM('By Neighborhood'!C8,'By Neighborhood'!C19,'By Neighborhood'!C30,'By Neighborhood'!C41)</f>
        <v>23</v>
      </c>
      <c r="D8" s="34">
        <f>SUM('By Neighborhood'!D8,'By Neighborhood'!D19,'By Neighborhood'!D30,'By Neighborhood'!D41)</f>
        <v>17</v>
      </c>
      <c r="E8" s="35">
        <f>SUM('By Neighborhood'!E8,'By Neighborhood'!E19,'By Neighborhood'!E30,'By Neighborhood'!E41)</f>
        <v>10</v>
      </c>
      <c r="F8" s="35">
        <f>SUM('By Neighborhood'!F8,'By Neighborhood'!F19,'By Neighborhood'!F30,'By Neighborhood'!F41)</f>
        <v>5</v>
      </c>
      <c r="G8" s="35">
        <f>SUM('By Neighborhood'!G8,'By Neighborhood'!G19,'By Neighborhood'!G30,'By Neighborhood'!G41)</f>
        <v>2</v>
      </c>
      <c r="H8" s="35">
        <f>SUM('By Neighborhood'!H8,'By Neighborhood'!H19,'By Neighborhood'!H30,'By Neighborhood'!H41)</f>
        <v>2</v>
      </c>
      <c r="I8" s="35">
        <f>SUM('By Neighborhood'!I8,'By Neighborhood'!I19,'By Neighborhood'!I30,'By Neighborhood'!I41)</f>
        <v>4</v>
      </c>
      <c r="J8" s="35">
        <f>SUM('By Neighborhood'!J8,'By Neighborhood'!J19,'By Neighborhood'!J30,'By Neighborhood'!J41)</f>
        <v>3</v>
      </c>
      <c r="K8" s="35">
        <f>SUM('By Neighborhood'!K8,'By Neighborhood'!K19,'By Neighborhood'!K30,'By Neighborhood'!K41)</f>
        <v>2</v>
      </c>
      <c r="L8" s="35">
        <f>SUM('By Neighborhood'!L8,'By Neighborhood'!L19,'By Neighborhood'!L30,'By Neighborhood'!L41)</f>
        <v>4</v>
      </c>
      <c r="M8" s="36">
        <f>SUM('By Neighborhood'!M8,'By Neighborhood'!M19,'By Neighborhood'!M30,'By Neighborhood'!M41)</f>
        <v>7</v>
      </c>
      <c r="N8" s="37">
        <f aca="true" t="shared" si="0" ref="N8:N50">MIN(D8:M8)</f>
        <v>2</v>
      </c>
      <c r="O8" s="38">
        <f aca="true" t="shared" si="1" ref="O8:O50">C8-N8</f>
        <v>21</v>
      </c>
      <c r="P8" s="39">
        <f aca="true" t="shared" si="2" ref="P8:P50">O8/C8</f>
        <v>0.9130434782608695</v>
      </c>
    </row>
    <row r="9" spans="1:16" ht="11.25">
      <c r="A9" s="5" t="s">
        <v>197</v>
      </c>
      <c r="B9" s="33" t="s">
        <v>2</v>
      </c>
      <c r="C9" s="33">
        <f>SUM('By Neighborhood'!C9,'By Neighborhood'!C20,'By Neighborhood'!C31,'By Neighborhood'!C42)</f>
        <v>151</v>
      </c>
      <c r="D9" s="34">
        <f>SUM('By Neighborhood'!D9,'By Neighborhood'!D20,'By Neighborhood'!D31,'By Neighborhood'!D42)</f>
        <v>122</v>
      </c>
      <c r="E9" s="35">
        <f>SUM('By Neighborhood'!E9,'By Neighborhood'!E20,'By Neighborhood'!E31,'By Neighborhood'!E42)</f>
        <v>91</v>
      </c>
      <c r="F9" s="35">
        <f>SUM('By Neighborhood'!F9,'By Neighborhood'!F20,'By Neighborhood'!F31,'By Neighborhood'!F42)</f>
        <v>61</v>
      </c>
      <c r="G9" s="35">
        <f>SUM('By Neighborhood'!G9,'By Neighborhood'!G20,'By Neighborhood'!G31,'By Neighborhood'!G42)</f>
        <v>34</v>
      </c>
      <c r="H9" s="35">
        <f>SUM('By Neighborhood'!H9,'By Neighborhood'!H20,'By Neighborhood'!H31,'By Neighborhood'!H42)</f>
        <v>42</v>
      </c>
      <c r="I9" s="35">
        <f>SUM('By Neighborhood'!I9,'By Neighborhood'!I20,'By Neighborhood'!I31,'By Neighborhood'!I42)</f>
        <v>46</v>
      </c>
      <c r="J9" s="35">
        <f>SUM('By Neighborhood'!J9,'By Neighborhood'!J20,'By Neighborhood'!J31,'By Neighborhood'!J42)</f>
        <v>42</v>
      </c>
      <c r="K9" s="35">
        <f>SUM('By Neighborhood'!K9,'By Neighborhood'!K20,'By Neighborhood'!K31,'By Neighborhood'!K42)</f>
        <v>47</v>
      </c>
      <c r="L9" s="35">
        <f>SUM('By Neighborhood'!L9,'By Neighborhood'!L20,'By Neighborhood'!L31,'By Neighborhood'!L42)</f>
        <v>56</v>
      </c>
      <c r="M9" s="36">
        <f>SUM('By Neighborhood'!M9,'By Neighborhood'!M20,'By Neighborhood'!M31,'By Neighborhood'!M42)</f>
        <v>88</v>
      </c>
      <c r="N9" s="37">
        <f t="shared" si="0"/>
        <v>34</v>
      </c>
      <c r="O9" s="38">
        <f t="shared" si="1"/>
        <v>117</v>
      </c>
      <c r="P9" s="39">
        <f t="shared" si="2"/>
        <v>0.7748344370860927</v>
      </c>
    </row>
    <row r="10" spans="1:16" ht="11.25">
      <c r="A10" s="5" t="s">
        <v>209</v>
      </c>
      <c r="B10" s="33" t="s">
        <v>449</v>
      </c>
      <c r="C10" s="33">
        <f>SUM('By Neighborhood'!C10,'By Neighborhood'!C21,'By Neighborhood'!C32,'By Neighborhood'!C43)</f>
        <v>4</v>
      </c>
      <c r="D10" s="34">
        <f>SUM('By Neighborhood'!D10,'By Neighborhood'!D21,'By Neighborhood'!D32,'By Neighborhood'!D43)</f>
        <v>4</v>
      </c>
      <c r="E10" s="35">
        <f>SUM('By Neighborhood'!E10,'By Neighborhood'!E21,'By Neighborhood'!E32,'By Neighborhood'!E43)</f>
        <v>4</v>
      </c>
      <c r="F10" s="35">
        <f>SUM('By Neighborhood'!F10,'By Neighborhood'!F21,'By Neighborhood'!F32,'By Neighborhood'!F43)</f>
        <v>3</v>
      </c>
      <c r="G10" s="35">
        <f>SUM('By Neighborhood'!G10,'By Neighborhood'!G21,'By Neighborhood'!G32,'By Neighborhood'!G43)</f>
        <v>2</v>
      </c>
      <c r="H10" s="35">
        <f>SUM('By Neighborhood'!H10,'By Neighborhood'!H21,'By Neighborhood'!H32,'By Neighborhood'!H43)</f>
        <v>3</v>
      </c>
      <c r="I10" s="35">
        <f>SUM('By Neighborhood'!I10,'By Neighborhood'!I21,'By Neighborhood'!I32,'By Neighborhood'!I43)</f>
        <v>3</v>
      </c>
      <c r="J10" s="35">
        <f>SUM('By Neighborhood'!J10,'By Neighborhood'!J21,'By Neighborhood'!J32,'By Neighborhood'!J43)</f>
        <v>3</v>
      </c>
      <c r="K10" s="35">
        <f>SUM('By Neighborhood'!K10,'By Neighborhood'!K21,'By Neighborhood'!K32,'By Neighborhood'!K43)</f>
        <v>3</v>
      </c>
      <c r="L10" s="35">
        <f>SUM('By Neighborhood'!L10,'By Neighborhood'!L21,'By Neighborhood'!L32,'By Neighborhood'!L43)</f>
        <v>2</v>
      </c>
      <c r="M10" s="36">
        <f>SUM('By Neighborhood'!M10,'By Neighborhood'!M21,'By Neighborhood'!M32,'By Neighborhood'!M43)</f>
        <v>3</v>
      </c>
      <c r="N10" s="37">
        <f t="shared" si="0"/>
        <v>2</v>
      </c>
      <c r="O10" s="38">
        <f t="shared" si="1"/>
        <v>2</v>
      </c>
      <c r="P10" s="39">
        <f t="shared" si="2"/>
        <v>0.5</v>
      </c>
    </row>
    <row r="11" spans="1:16" ht="11.25">
      <c r="A11" s="5"/>
      <c r="B11" s="33" t="s">
        <v>4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8"/>
      <c r="P11" s="39"/>
    </row>
    <row r="12" spans="1:16" ht="11.25">
      <c r="A12" s="5"/>
      <c r="B12" s="33" t="s">
        <v>89</v>
      </c>
      <c r="C12" s="33">
        <f>SUM('By Neighborhood'!C12,'By Neighborhood'!C23,'By Neighborhood'!C34,'By Neighborhood'!C45)</f>
        <v>445</v>
      </c>
      <c r="D12" s="34">
        <f>SUM('By Neighborhood'!D12,'By Neighborhood'!D23,'By Neighborhood'!D34,'By Neighborhood'!D45)</f>
        <v>378</v>
      </c>
      <c r="E12" s="35">
        <f>SUM('By Neighborhood'!E12,'By Neighborhood'!E23,'By Neighborhood'!E34,'By Neighborhood'!E45)</f>
        <v>308</v>
      </c>
      <c r="F12" s="35">
        <f>SUM('By Neighborhood'!F12,'By Neighborhood'!F23,'By Neighborhood'!F34,'By Neighborhood'!F45)</f>
        <v>212</v>
      </c>
      <c r="G12" s="35">
        <f>SUM('By Neighborhood'!G12,'By Neighborhood'!G23,'By Neighborhood'!G34,'By Neighborhood'!G45)</f>
        <v>134</v>
      </c>
      <c r="H12" s="35">
        <f>SUM('By Neighborhood'!H12,'By Neighborhood'!H23,'By Neighborhood'!H34,'By Neighborhood'!H45)</f>
        <v>117</v>
      </c>
      <c r="I12" s="35">
        <f>SUM('By Neighborhood'!I12,'By Neighborhood'!I23,'By Neighborhood'!I34,'By Neighborhood'!I45)</f>
        <v>133</v>
      </c>
      <c r="J12" s="35">
        <f>SUM('By Neighborhood'!J12,'By Neighborhood'!J23,'By Neighborhood'!J34,'By Neighborhood'!J45)</f>
        <v>137</v>
      </c>
      <c r="K12" s="35">
        <f>SUM('By Neighborhood'!K12,'By Neighborhood'!K23,'By Neighborhood'!K34,'By Neighborhood'!K45)</f>
        <v>160</v>
      </c>
      <c r="L12" s="35">
        <f>SUM('By Neighborhood'!L12,'By Neighborhood'!L23,'By Neighborhood'!L34,'By Neighborhood'!L45)</f>
        <v>188</v>
      </c>
      <c r="M12" s="36">
        <f>SUM('By Neighborhood'!M12,'By Neighborhood'!M23,'By Neighborhood'!M34,'By Neighborhood'!M45)</f>
        <v>261</v>
      </c>
      <c r="N12" s="37">
        <f t="shared" si="0"/>
        <v>117</v>
      </c>
      <c r="O12" s="38">
        <f t="shared" si="1"/>
        <v>328</v>
      </c>
      <c r="P12" s="39">
        <f t="shared" si="2"/>
        <v>0.7370786516853932</v>
      </c>
    </row>
    <row r="13" spans="1:16" ht="11.25">
      <c r="A13" s="5"/>
      <c r="B13" s="33" t="s">
        <v>93</v>
      </c>
      <c r="C13" s="33">
        <f>SUM('By Neighborhood'!C13,'By Neighborhood'!C24,'By Neighborhood'!C35,'By Neighborhood'!C46)</f>
        <v>28</v>
      </c>
      <c r="D13" s="34">
        <f>SUM('By Neighborhood'!D13,'By Neighborhood'!D24,'By Neighborhood'!D35,'By Neighborhood'!D46)</f>
        <v>27</v>
      </c>
      <c r="E13" s="35">
        <f>SUM('By Neighborhood'!E13,'By Neighborhood'!E24,'By Neighborhood'!E35,'By Neighborhood'!E46)</f>
        <v>26</v>
      </c>
      <c r="F13" s="35">
        <f>SUM('By Neighborhood'!F13,'By Neighborhood'!F24,'By Neighborhood'!F35,'By Neighborhood'!F46)</f>
        <v>20</v>
      </c>
      <c r="G13" s="35">
        <f>SUM('By Neighborhood'!G13,'By Neighborhood'!G24,'By Neighborhood'!G35,'By Neighborhood'!G46)</f>
        <v>16</v>
      </c>
      <c r="H13" s="35">
        <f>SUM('By Neighborhood'!H13,'By Neighborhood'!H24,'By Neighborhood'!H35,'By Neighborhood'!H46)</f>
        <v>17</v>
      </c>
      <c r="I13" s="35">
        <f>SUM('By Neighborhood'!I13,'By Neighborhood'!I24,'By Neighborhood'!I35,'By Neighborhood'!I46)</f>
        <v>16</v>
      </c>
      <c r="J13" s="35">
        <f>SUM('By Neighborhood'!J13,'By Neighborhood'!J24,'By Neighborhood'!J35,'By Neighborhood'!J46)</f>
        <v>18</v>
      </c>
      <c r="K13" s="35">
        <f>SUM('By Neighborhood'!K13,'By Neighborhood'!K24,'By Neighborhood'!K35,'By Neighborhood'!K46)</f>
        <v>18</v>
      </c>
      <c r="L13" s="35">
        <f>SUM('By Neighborhood'!L13,'By Neighborhood'!L24,'By Neighborhood'!L35,'By Neighborhood'!L46)</f>
        <v>21</v>
      </c>
      <c r="M13" s="36">
        <f>SUM('By Neighborhood'!M13,'By Neighborhood'!M24,'By Neighborhood'!M35,'By Neighborhood'!M46)</f>
        <v>24</v>
      </c>
      <c r="N13" s="37">
        <f t="shared" si="0"/>
        <v>16</v>
      </c>
      <c r="O13" s="38">
        <f t="shared" si="1"/>
        <v>12</v>
      </c>
      <c r="P13" s="39">
        <f t="shared" si="2"/>
        <v>0.42857142857142855</v>
      </c>
    </row>
    <row r="14" spans="1:16" ht="11.25">
      <c r="A14" s="5"/>
      <c r="B14" s="33" t="s">
        <v>254</v>
      </c>
      <c r="C14" s="33">
        <f>SUM('By Neighborhood'!C14,'By Neighborhood'!C25,'By Neighborhood'!C36,'By Neighborhood'!C47)</f>
        <v>8</v>
      </c>
      <c r="D14" s="34">
        <f>SUM('By Neighborhood'!D14,'By Neighborhood'!D25,'By Neighborhood'!D36,'By Neighborhood'!D47)</f>
        <v>3</v>
      </c>
      <c r="E14" s="35">
        <f>SUM('By Neighborhood'!E14,'By Neighborhood'!E25,'By Neighborhood'!E36,'By Neighborhood'!E47)</f>
        <v>3</v>
      </c>
      <c r="F14" s="35">
        <f>SUM('By Neighborhood'!F14,'By Neighborhood'!F25,'By Neighborhood'!F36,'By Neighborhood'!F47)</f>
        <v>2</v>
      </c>
      <c r="G14" s="35">
        <f>SUM('By Neighborhood'!G14,'By Neighborhood'!G25,'By Neighborhood'!G36,'By Neighborhood'!G47)</f>
        <v>4</v>
      </c>
      <c r="H14" s="35">
        <f>SUM('By Neighborhood'!H14,'By Neighborhood'!H25,'By Neighborhood'!H36,'By Neighborhood'!H47)</f>
        <v>3</v>
      </c>
      <c r="I14" s="35">
        <f>SUM('By Neighborhood'!I14,'By Neighborhood'!I25,'By Neighborhood'!I36,'By Neighborhood'!I47)</f>
        <v>2</v>
      </c>
      <c r="J14" s="35">
        <f>SUM('By Neighborhood'!J14,'By Neighborhood'!J25,'By Neighborhood'!J36,'By Neighborhood'!J47)</f>
        <v>3</v>
      </c>
      <c r="K14" s="35">
        <f>SUM('By Neighborhood'!K14,'By Neighborhood'!K25,'By Neighborhood'!K36,'By Neighborhood'!K47)</f>
        <v>4</v>
      </c>
      <c r="L14" s="35">
        <f>SUM('By Neighborhood'!L14,'By Neighborhood'!L25,'By Neighborhood'!L36,'By Neighborhood'!L47)</f>
        <v>3</v>
      </c>
      <c r="M14" s="36">
        <f>SUM('By Neighborhood'!M14,'By Neighborhood'!M25,'By Neighborhood'!M36,'By Neighborhood'!M47)</f>
        <v>3</v>
      </c>
      <c r="N14" s="37">
        <f t="shared" si="0"/>
        <v>2</v>
      </c>
      <c r="O14" s="38">
        <f t="shared" si="1"/>
        <v>6</v>
      </c>
      <c r="P14" s="39">
        <f t="shared" si="2"/>
        <v>0.75</v>
      </c>
    </row>
    <row r="15" spans="1:16" ht="11.25">
      <c r="A15" s="5"/>
      <c r="B15" s="33" t="s">
        <v>255</v>
      </c>
      <c r="C15" s="33">
        <f>SUM('By Neighborhood'!C15,'By Neighborhood'!C26,'By Neighborhood'!C37,'By Neighborhood'!C48)</f>
        <v>5</v>
      </c>
      <c r="D15" s="34">
        <f>SUM('By Neighborhood'!D15,'By Neighborhood'!D26,'By Neighborhood'!D37,'By Neighborhood'!D48)</f>
        <v>5</v>
      </c>
      <c r="E15" s="35">
        <f>SUM('By Neighborhood'!E15,'By Neighborhood'!E26,'By Neighborhood'!E37,'By Neighborhood'!E48)</f>
        <v>4</v>
      </c>
      <c r="F15" s="35">
        <f>SUM('By Neighborhood'!F15,'By Neighborhood'!F26,'By Neighborhood'!F37,'By Neighborhood'!F48)</f>
        <v>4</v>
      </c>
      <c r="G15" s="35">
        <f>SUM('By Neighborhood'!G15,'By Neighborhood'!G26,'By Neighborhood'!G37,'By Neighborhood'!G48)</f>
        <v>3</v>
      </c>
      <c r="H15" s="35">
        <f>SUM('By Neighborhood'!H15,'By Neighborhood'!H26,'By Neighborhood'!H37,'By Neighborhood'!H48)</f>
        <v>4</v>
      </c>
      <c r="I15" s="35">
        <f>SUM('By Neighborhood'!I15,'By Neighborhood'!I26,'By Neighborhood'!I37,'By Neighborhood'!I48)</f>
        <v>4</v>
      </c>
      <c r="J15" s="35">
        <f>SUM('By Neighborhood'!J15,'By Neighborhood'!J26,'By Neighborhood'!J37,'By Neighborhood'!J48)</f>
        <v>4</v>
      </c>
      <c r="K15" s="35">
        <f>SUM('By Neighborhood'!K15,'By Neighborhood'!K26,'By Neighborhood'!K37,'By Neighborhood'!K48)</f>
        <v>5</v>
      </c>
      <c r="L15" s="35">
        <f>SUM('By Neighborhood'!L15,'By Neighborhood'!L26,'By Neighborhood'!L37,'By Neighborhood'!L48)</f>
        <v>5</v>
      </c>
      <c r="M15" s="36">
        <f>SUM('By Neighborhood'!M15,'By Neighborhood'!M26,'By Neighborhood'!M37,'By Neighborhood'!M48)</f>
        <v>5</v>
      </c>
      <c r="N15" s="37">
        <f t="shared" si="0"/>
        <v>3</v>
      </c>
      <c r="O15" s="38">
        <f t="shared" si="1"/>
        <v>2</v>
      </c>
      <c r="P15" s="39">
        <f t="shared" si="2"/>
        <v>0.4</v>
      </c>
    </row>
    <row r="16" spans="1:16" ht="11.25">
      <c r="A16" s="5"/>
      <c r="B16" s="33" t="s">
        <v>5</v>
      </c>
      <c r="C16" s="33">
        <f>SUM('By Neighborhood'!C16,'By Neighborhood'!C27,'By Neighborhood'!C38,'By Neighborhood'!C49)</f>
        <v>19</v>
      </c>
      <c r="D16" s="34">
        <f>SUM('By Neighborhood'!D16,'By Neighborhood'!D27,'By Neighborhood'!D38,'By Neighborhood'!D49)</f>
        <v>15</v>
      </c>
      <c r="E16" s="35">
        <f>SUM('By Neighborhood'!E16,'By Neighborhood'!E27,'By Neighborhood'!E38,'By Neighborhood'!E49)</f>
        <v>13</v>
      </c>
      <c r="F16" s="35">
        <f>SUM('By Neighborhood'!F16,'By Neighborhood'!F27,'By Neighborhood'!F38,'By Neighborhood'!F49)</f>
        <v>11</v>
      </c>
      <c r="G16" s="35">
        <f>SUM('By Neighborhood'!G16,'By Neighborhood'!G27,'By Neighborhood'!G38,'By Neighborhood'!G49)</f>
        <v>9</v>
      </c>
      <c r="H16" s="35">
        <f>SUM('By Neighborhood'!H16,'By Neighborhood'!H27,'By Neighborhood'!H38,'By Neighborhood'!H49)</f>
        <v>10</v>
      </c>
      <c r="I16" s="35">
        <f>SUM('By Neighborhood'!I16,'By Neighborhood'!I27,'By Neighborhood'!I38,'By Neighborhood'!I49)</f>
        <v>11</v>
      </c>
      <c r="J16" s="35">
        <f>SUM('By Neighborhood'!J16,'By Neighborhood'!J27,'By Neighborhood'!J38,'By Neighborhood'!J49)</f>
        <v>10</v>
      </c>
      <c r="K16" s="35">
        <f>SUM('By Neighborhood'!K16,'By Neighborhood'!K27,'By Neighborhood'!K38,'By Neighborhood'!K49)</f>
        <v>12</v>
      </c>
      <c r="L16" s="35">
        <f>SUM('By Neighborhood'!L16,'By Neighborhood'!L27,'By Neighborhood'!L38,'By Neighborhood'!L49)</f>
        <v>10</v>
      </c>
      <c r="M16" s="36">
        <f>SUM('By Neighborhood'!M16,'By Neighborhood'!M27,'By Neighborhood'!M38,'By Neighborhood'!M49)</f>
        <v>11</v>
      </c>
      <c r="N16" s="37">
        <f t="shared" si="0"/>
        <v>9</v>
      </c>
      <c r="O16" s="38">
        <f t="shared" si="1"/>
        <v>10</v>
      </c>
      <c r="P16" s="39">
        <f t="shared" si="2"/>
        <v>0.5263157894736842</v>
      </c>
    </row>
    <row r="17" spans="1:16" ht="11.25">
      <c r="A17" s="40"/>
      <c r="B17" s="41" t="s">
        <v>6</v>
      </c>
      <c r="C17" s="41">
        <f aca="true" t="shared" si="3" ref="C17:M17">SUM(C7:C16)</f>
        <v>683</v>
      </c>
      <c r="D17" s="42">
        <f t="shared" si="3"/>
        <v>571</v>
      </c>
      <c r="E17" s="43">
        <f t="shared" si="3"/>
        <v>459</v>
      </c>
      <c r="F17" s="43">
        <f t="shared" si="3"/>
        <v>318</v>
      </c>
      <c r="G17" s="43">
        <f t="shared" si="3"/>
        <v>204</v>
      </c>
      <c r="H17" s="43">
        <f t="shared" si="3"/>
        <v>198</v>
      </c>
      <c r="I17" s="43">
        <f t="shared" si="3"/>
        <v>219</v>
      </c>
      <c r="J17" s="43">
        <f t="shared" si="3"/>
        <v>220</v>
      </c>
      <c r="K17" s="43">
        <f t="shared" si="3"/>
        <v>251</v>
      </c>
      <c r="L17" s="43">
        <f t="shared" si="3"/>
        <v>289</v>
      </c>
      <c r="M17" s="44">
        <f t="shared" si="3"/>
        <v>402</v>
      </c>
      <c r="N17" s="45">
        <f t="shared" si="0"/>
        <v>198</v>
      </c>
      <c r="O17" s="46">
        <f t="shared" si="1"/>
        <v>485</v>
      </c>
      <c r="P17" s="47">
        <f t="shared" si="2"/>
        <v>0.7101024890190337</v>
      </c>
    </row>
    <row r="18" spans="1:16" ht="11.25">
      <c r="A18" s="32" t="s">
        <v>206</v>
      </c>
      <c r="B18" s="33" t="s">
        <v>0</v>
      </c>
      <c r="C18" s="33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1641</v>
      </c>
      <c r="D18" s="34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1219</v>
      </c>
      <c r="E18" s="35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797</v>
      </c>
      <c r="F18" s="35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411</v>
      </c>
      <c r="G18" s="35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202</v>
      </c>
      <c r="H18" s="35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125</v>
      </c>
      <c r="I18" s="35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107</v>
      </c>
      <c r="J18" s="35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117</v>
      </c>
      <c r="K18" s="35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162</v>
      </c>
      <c r="L18" s="35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285</v>
      </c>
      <c r="M18" s="36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325</v>
      </c>
      <c r="N18" s="37">
        <f t="shared" si="0"/>
        <v>107</v>
      </c>
      <c r="O18" s="38">
        <f t="shared" si="1"/>
        <v>1534</v>
      </c>
      <c r="P18" s="39">
        <f t="shared" si="2"/>
        <v>0.9347958561852528</v>
      </c>
    </row>
    <row r="19" spans="1:16" ht="11.25">
      <c r="A19" s="5" t="s">
        <v>202</v>
      </c>
      <c r="B19" s="33" t="s">
        <v>1</v>
      </c>
      <c r="C19" s="33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3532</v>
      </c>
      <c r="D19" s="34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1958</v>
      </c>
      <c r="E19" s="35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956</v>
      </c>
      <c r="F19" s="35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405</v>
      </c>
      <c r="G19" s="35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240</v>
      </c>
      <c r="H19" s="35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222</v>
      </c>
      <c r="I19" s="35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243</v>
      </c>
      <c r="J19" s="35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236</v>
      </c>
      <c r="K19" s="35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399</v>
      </c>
      <c r="L19" s="35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812</v>
      </c>
      <c r="M19" s="36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1542</v>
      </c>
      <c r="N19" s="37">
        <f t="shared" si="0"/>
        <v>222</v>
      </c>
      <c r="O19" s="38">
        <f t="shared" si="1"/>
        <v>3310</v>
      </c>
      <c r="P19" s="39">
        <f t="shared" si="2"/>
        <v>0.9371460928652322</v>
      </c>
    </row>
    <row r="20" spans="1:16" ht="11.25">
      <c r="A20" s="5"/>
      <c r="B20" s="33" t="s">
        <v>2</v>
      </c>
      <c r="C20" s="33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1895</v>
      </c>
      <c r="D20" s="34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118</v>
      </c>
      <c r="E20" s="35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19</v>
      </c>
      <c r="F20" s="35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9</v>
      </c>
      <c r="G20" s="35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7</v>
      </c>
      <c r="H20" s="35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8</v>
      </c>
      <c r="I20" s="35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7</v>
      </c>
      <c r="J20" s="35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8</v>
      </c>
      <c r="K20" s="35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14</v>
      </c>
      <c r="L20" s="35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55</v>
      </c>
      <c r="M20" s="36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108</v>
      </c>
      <c r="N20" s="37">
        <f t="shared" si="0"/>
        <v>7</v>
      </c>
      <c r="O20" s="38">
        <f t="shared" si="1"/>
        <v>1888</v>
      </c>
      <c r="P20" s="39">
        <f t="shared" si="2"/>
        <v>0.9963060686015831</v>
      </c>
    </row>
    <row r="21" spans="1:16" ht="11.25">
      <c r="A21" s="5"/>
      <c r="B21" s="33" t="s">
        <v>449</v>
      </c>
      <c r="C21" s="33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709</v>
      </c>
      <c r="D21" s="34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490</v>
      </c>
      <c r="E21" s="35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352</v>
      </c>
      <c r="F21" s="35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216</v>
      </c>
      <c r="G21" s="35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121</v>
      </c>
      <c r="H21" s="35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103</v>
      </c>
      <c r="I21" s="35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90</v>
      </c>
      <c r="J21" s="35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93</v>
      </c>
      <c r="K21" s="35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133</v>
      </c>
      <c r="L21" s="35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201</v>
      </c>
      <c r="M21" s="36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252</v>
      </c>
      <c r="N21" s="37">
        <f t="shared" si="0"/>
        <v>90</v>
      </c>
      <c r="O21" s="38">
        <f t="shared" si="1"/>
        <v>619</v>
      </c>
      <c r="P21" s="39">
        <f t="shared" si="2"/>
        <v>0.8730606488011283</v>
      </c>
    </row>
    <row r="22" spans="1:16" ht="11.25">
      <c r="A22" s="5"/>
      <c r="B22" s="33" t="s">
        <v>4</v>
      </c>
      <c r="C22" s="33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215</v>
      </c>
      <c r="D22" s="34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163</v>
      </c>
      <c r="E22" s="35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136</v>
      </c>
      <c r="F22" s="35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117</v>
      </c>
      <c r="G22" s="35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102</v>
      </c>
      <c r="H22" s="35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103</v>
      </c>
      <c r="I22" s="35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104</v>
      </c>
      <c r="J22" s="35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102</v>
      </c>
      <c r="K22" s="35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98</v>
      </c>
      <c r="L22" s="35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105</v>
      </c>
      <c r="M22" s="36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119</v>
      </c>
      <c r="N22" s="37">
        <f t="shared" si="0"/>
        <v>98</v>
      </c>
      <c r="O22" s="38">
        <f t="shared" si="1"/>
        <v>117</v>
      </c>
      <c r="P22" s="39">
        <f t="shared" si="2"/>
        <v>0.5441860465116279</v>
      </c>
    </row>
    <row r="23" spans="1:16" ht="11.25">
      <c r="A23" s="5"/>
      <c r="B23" s="33" t="s">
        <v>89</v>
      </c>
      <c r="C23" s="33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328</v>
      </c>
      <c r="D23" s="34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249</v>
      </c>
      <c r="E23" s="35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206</v>
      </c>
      <c r="F23" s="35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169</v>
      </c>
      <c r="G23" s="35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150</v>
      </c>
      <c r="H23" s="35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128</v>
      </c>
      <c r="I23" s="35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124</v>
      </c>
      <c r="J23" s="35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131</v>
      </c>
      <c r="K23" s="35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150</v>
      </c>
      <c r="L23" s="35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163</v>
      </c>
      <c r="M23" s="36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189</v>
      </c>
      <c r="N23" s="37">
        <f t="shared" si="0"/>
        <v>124</v>
      </c>
      <c r="O23" s="38">
        <f t="shared" si="1"/>
        <v>204</v>
      </c>
      <c r="P23" s="39">
        <f t="shared" si="2"/>
        <v>0.6219512195121951</v>
      </c>
    </row>
    <row r="24" spans="1:16" ht="11.25">
      <c r="A24" s="5"/>
      <c r="B24" s="33" t="s">
        <v>93</v>
      </c>
      <c r="C24" s="33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278</v>
      </c>
      <c r="D24" s="34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170</v>
      </c>
      <c r="E24" s="35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118</v>
      </c>
      <c r="F24" s="35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81</v>
      </c>
      <c r="G24" s="35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63</v>
      </c>
      <c r="H24" s="35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65</v>
      </c>
      <c r="I24" s="35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70</v>
      </c>
      <c r="J24" s="35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67</v>
      </c>
      <c r="K24" s="35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83</v>
      </c>
      <c r="L24" s="35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112</v>
      </c>
      <c r="M24" s="36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152</v>
      </c>
      <c r="N24" s="37">
        <f t="shared" si="0"/>
        <v>63</v>
      </c>
      <c r="O24" s="38">
        <f t="shared" si="1"/>
        <v>215</v>
      </c>
      <c r="P24" s="39">
        <f t="shared" si="2"/>
        <v>0.7733812949640287</v>
      </c>
    </row>
    <row r="25" spans="1:16" ht="11.25">
      <c r="A25" s="5"/>
      <c r="B25" s="33" t="s">
        <v>254</v>
      </c>
      <c r="C25" s="33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183</v>
      </c>
      <c r="D25" s="34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61</v>
      </c>
      <c r="E25" s="35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78</v>
      </c>
      <c r="F25" s="35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82</v>
      </c>
      <c r="G25" s="35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77</v>
      </c>
      <c r="H25" s="35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76</v>
      </c>
      <c r="I25" s="35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71</v>
      </c>
      <c r="J25" s="35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77</v>
      </c>
      <c r="K25" s="35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70</v>
      </c>
      <c r="L25" s="35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56</v>
      </c>
      <c r="M25" s="36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49</v>
      </c>
      <c r="N25" s="37">
        <f t="shared" si="0"/>
        <v>49</v>
      </c>
      <c r="O25" s="38">
        <f t="shared" si="1"/>
        <v>134</v>
      </c>
      <c r="P25" s="39">
        <f t="shared" si="2"/>
        <v>0.73224043715847</v>
      </c>
    </row>
    <row r="26" spans="1:16" ht="11.25">
      <c r="A26" s="5"/>
      <c r="B26" s="33" t="s">
        <v>255</v>
      </c>
      <c r="C26" s="33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105</v>
      </c>
      <c r="D26" s="34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62</v>
      </c>
      <c r="E26" s="35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53</v>
      </c>
      <c r="F26" s="35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45</v>
      </c>
      <c r="G26" s="35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43</v>
      </c>
      <c r="H26" s="35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46</v>
      </c>
      <c r="I26" s="35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44</v>
      </c>
      <c r="J26" s="35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47</v>
      </c>
      <c r="K26" s="35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49</v>
      </c>
      <c r="L26" s="35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49</v>
      </c>
      <c r="M26" s="36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53</v>
      </c>
      <c r="N26" s="37">
        <f t="shared" si="0"/>
        <v>43</v>
      </c>
      <c r="O26" s="38">
        <f t="shared" si="1"/>
        <v>62</v>
      </c>
      <c r="P26" s="39">
        <f t="shared" si="2"/>
        <v>0.5904761904761905</v>
      </c>
    </row>
    <row r="27" spans="1:16" ht="11.25">
      <c r="A27" s="5"/>
      <c r="B27" s="33" t="s">
        <v>5</v>
      </c>
      <c r="C27" s="33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96</v>
      </c>
      <c r="D27" s="34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72</v>
      </c>
      <c r="E27" s="35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60</v>
      </c>
      <c r="F27" s="35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53</v>
      </c>
      <c r="G27" s="35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44</v>
      </c>
      <c r="H27" s="35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42</v>
      </c>
      <c r="I27" s="35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44</v>
      </c>
      <c r="J27" s="35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40</v>
      </c>
      <c r="K27" s="35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42</v>
      </c>
      <c r="L27" s="35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49</v>
      </c>
      <c r="M27" s="36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50</v>
      </c>
      <c r="N27" s="37">
        <f t="shared" si="0"/>
        <v>40</v>
      </c>
      <c r="O27" s="38">
        <f t="shared" si="1"/>
        <v>56</v>
      </c>
      <c r="P27" s="39">
        <f t="shared" si="2"/>
        <v>0.5833333333333334</v>
      </c>
    </row>
    <row r="28" spans="1:16" ht="11.25">
      <c r="A28" s="40"/>
      <c r="B28" s="41" t="s">
        <v>6</v>
      </c>
      <c r="C28" s="41">
        <f aca="true" t="shared" si="4" ref="C28:M28">SUM(C18:C27)</f>
        <v>8982</v>
      </c>
      <c r="D28" s="42">
        <f t="shared" si="4"/>
        <v>4562</v>
      </c>
      <c r="E28" s="43">
        <f t="shared" si="4"/>
        <v>2775</v>
      </c>
      <c r="F28" s="43">
        <f t="shared" si="4"/>
        <v>1588</v>
      </c>
      <c r="G28" s="43">
        <f t="shared" si="4"/>
        <v>1049</v>
      </c>
      <c r="H28" s="43">
        <f t="shared" si="4"/>
        <v>918</v>
      </c>
      <c r="I28" s="43">
        <f t="shared" si="4"/>
        <v>904</v>
      </c>
      <c r="J28" s="43">
        <f t="shared" si="4"/>
        <v>918</v>
      </c>
      <c r="K28" s="43">
        <f t="shared" si="4"/>
        <v>1200</v>
      </c>
      <c r="L28" s="43">
        <f t="shared" si="4"/>
        <v>1887</v>
      </c>
      <c r="M28" s="44">
        <f t="shared" si="4"/>
        <v>2839</v>
      </c>
      <c r="N28" s="45">
        <f t="shared" si="0"/>
        <v>904</v>
      </c>
      <c r="O28" s="46">
        <f t="shared" si="1"/>
        <v>8078</v>
      </c>
      <c r="P28" s="47">
        <f t="shared" si="2"/>
        <v>0.899354264083723</v>
      </c>
    </row>
    <row r="29" spans="1:16" ht="11.25">
      <c r="A29" s="32" t="s">
        <v>207</v>
      </c>
      <c r="B29" s="33" t="s">
        <v>0</v>
      </c>
      <c r="C29" s="33">
        <f>SUM('By Neighborhood'!C172,'By Neighborhood'!C183,'By Neighborhood'!C194)</f>
        <v>438</v>
      </c>
      <c r="D29" s="34">
        <f>SUM('By Neighborhood'!D172,'By Neighborhood'!D183,'By Neighborhood'!D194)</f>
        <v>312</v>
      </c>
      <c r="E29" s="35">
        <f>SUM('By Neighborhood'!E172,'By Neighborhood'!E183,'By Neighborhood'!E194)</f>
        <v>237</v>
      </c>
      <c r="F29" s="35">
        <f>SUM('By Neighborhood'!F172,'By Neighborhood'!F183,'By Neighborhood'!F194)</f>
        <v>204</v>
      </c>
      <c r="G29" s="35">
        <f>SUM('By Neighborhood'!G172,'By Neighborhood'!G183,'By Neighborhood'!G194)</f>
        <v>204</v>
      </c>
      <c r="H29" s="35">
        <f>SUM('By Neighborhood'!H172,'By Neighborhood'!H183,'By Neighborhood'!H194)</f>
        <v>218</v>
      </c>
      <c r="I29" s="35">
        <f>SUM('By Neighborhood'!I172,'By Neighborhood'!I183,'By Neighborhood'!I194)</f>
        <v>220</v>
      </c>
      <c r="J29" s="35">
        <f>SUM('By Neighborhood'!J172,'By Neighborhood'!J183,'By Neighborhood'!J194)</f>
        <v>225</v>
      </c>
      <c r="K29" s="35">
        <f>SUM('By Neighborhood'!K172,'By Neighborhood'!K183,'By Neighborhood'!K194)</f>
        <v>232</v>
      </c>
      <c r="L29" s="35">
        <f>SUM('By Neighborhood'!L172,'By Neighborhood'!L183,'By Neighborhood'!L194)</f>
        <v>242</v>
      </c>
      <c r="M29" s="36">
        <f>SUM('By Neighborhood'!M172,'By Neighborhood'!M183,'By Neighborhood'!M194)</f>
        <v>267</v>
      </c>
      <c r="N29" s="37">
        <f t="shared" si="0"/>
        <v>204</v>
      </c>
      <c r="O29" s="38">
        <f t="shared" si="1"/>
        <v>234</v>
      </c>
      <c r="P29" s="39">
        <f t="shared" si="2"/>
        <v>0.5342465753424658</v>
      </c>
    </row>
    <row r="30" spans="1:16" ht="11.25">
      <c r="A30" s="5" t="s">
        <v>202</v>
      </c>
      <c r="B30" s="33" t="s">
        <v>1</v>
      </c>
      <c r="C30" s="33">
        <f>SUM('By Neighborhood'!C173,'By Neighborhood'!C184,'By Neighborhood'!C195)</f>
        <v>348</v>
      </c>
      <c r="D30" s="34">
        <f>SUM('By Neighborhood'!D173,'By Neighborhood'!D184,'By Neighborhood'!D195)</f>
        <v>96</v>
      </c>
      <c r="E30" s="35">
        <f>SUM('By Neighborhood'!E173,'By Neighborhood'!E184,'By Neighborhood'!E195)</f>
        <v>69</v>
      </c>
      <c r="F30" s="35">
        <f>SUM('By Neighborhood'!F173,'By Neighborhood'!F184,'By Neighborhood'!F195)</f>
        <v>57</v>
      </c>
      <c r="G30" s="35">
        <f>SUM('By Neighborhood'!G173,'By Neighborhood'!G184,'By Neighborhood'!G195)</f>
        <v>52</v>
      </c>
      <c r="H30" s="35">
        <f>SUM('By Neighborhood'!H173,'By Neighborhood'!H184,'By Neighborhood'!H195)</f>
        <v>44</v>
      </c>
      <c r="I30" s="35">
        <f>SUM('By Neighborhood'!I173,'By Neighborhood'!I184,'By Neighborhood'!I195)</f>
        <v>39</v>
      </c>
      <c r="J30" s="35">
        <f>SUM('By Neighborhood'!J173,'By Neighborhood'!J184,'By Neighborhood'!J195)</f>
        <v>39</v>
      </c>
      <c r="K30" s="35">
        <f>SUM('By Neighborhood'!K173,'By Neighborhood'!K184,'By Neighborhood'!K195)</f>
        <v>56</v>
      </c>
      <c r="L30" s="35">
        <f>SUM('By Neighborhood'!L173,'By Neighborhood'!L184,'By Neighborhood'!L195)</f>
        <v>101</v>
      </c>
      <c r="M30" s="36">
        <f>SUM('By Neighborhood'!M173,'By Neighborhood'!M184,'By Neighborhood'!M195)</f>
        <v>174</v>
      </c>
      <c r="N30" s="37">
        <f t="shared" si="0"/>
        <v>39</v>
      </c>
      <c r="O30" s="38">
        <f t="shared" si="1"/>
        <v>309</v>
      </c>
      <c r="P30" s="39">
        <f t="shared" si="2"/>
        <v>0.8879310344827587</v>
      </c>
    </row>
    <row r="31" spans="1:16" ht="11.25">
      <c r="A31" s="5"/>
      <c r="B31" s="33" t="s">
        <v>2</v>
      </c>
      <c r="C31" s="33">
        <f>SUM('By Neighborhood'!C174,'By Neighborhood'!C185,'By Neighborhood'!C196)</f>
        <v>2540</v>
      </c>
      <c r="D31" s="34">
        <f>SUM('By Neighborhood'!D174,'By Neighborhood'!D185,'By Neighborhood'!D196)</f>
        <v>2000</v>
      </c>
      <c r="E31" s="35">
        <f>SUM('By Neighborhood'!E174,'By Neighborhood'!E185,'By Neighborhood'!E196)</f>
        <v>1626</v>
      </c>
      <c r="F31" s="35">
        <f>SUM('By Neighborhood'!F174,'By Neighborhood'!F185,'By Neighborhood'!F196)</f>
        <v>1268</v>
      </c>
      <c r="G31" s="35">
        <f>SUM('By Neighborhood'!G174,'By Neighborhood'!G185,'By Neighborhood'!G196)</f>
        <v>1004</v>
      </c>
      <c r="H31" s="35">
        <f>SUM('By Neighborhood'!H174,'By Neighborhood'!H185,'By Neighborhood'!H196)</f>
        <v>877</v>
      </c>
      <c r="I31" s="35">
        <f>SUM('By Neighborhood'!I174,'By Neighborhood'!I185,'By Neighborhood'!I196)</f>
        <v>812</v>
      </c>
      <c r="J31" s="35">
        <f>SUM('By Neighborhood'!J174,'By Neighborhood'!J185,'By Neighborhood'!J196)</f>
        <v>788</v>
      </c>
      <c r="K31" s="35">
        <f>SUM('By Neighborhood'!K174,'By Neighborhood'!K185,'By Neighborhood'!K196)</f>
        <v>854</v>
      </c>
      <c r="L31" s="35">
        <f>SUM('By Neighborhood'!L174,'By Neighborhood'!L185,'By Neighborhood'!L196)</f>
        <v>1021</v>
      </c>
      <c r="M31" s="36">
        <f>SUM('By Neighborhood'!M174,'By Neighborhood'!M185,'By Neighborhood'!M196)</f>
        <v>1327</v>
      </c>
      <c r="N31" s="37">
        <f t="shared" si="0"/>
        <v>788</v>
      </c>
      <c r="O31" s="38">
        <f t="shared" si="1"/>
        <v>1752</v>
      </c>
      <c r="P31" s="39">
        <f t="shared" si="2"/>
        <v>0.6897637795275591</v>
      </c>
    </row>
    <row r="32" spans="1:16" ht="11.25">
      <c r="A32" s="5"/>
      <c r="B32" s="33" t="s">
        <v>449</v>
      </c>
      <c r="C32" s="33">
        <f>SUM('By Neighborhood'!C175,'By Neighborhood'!C186,'By Neighborhood'!C197)</f>
        <v>368</v>
      </c>
      <c r="D32" s="34">
        <f>SUM('By Neighborhood'!D175,'By Neighborhood'!D186,'By Neighborhood'!D197)</f>
        <v>231</v>
      </c>
      <c r="E32" s="35">
        <f>SUM('By Neighborhood'!E175,'By Neighborhood'!E186,'By Neighborhood'!E197)</f>
        <v>112</v>
      </c>
      <c r="F32" s="35">
        <f>SUM('By Neighborhood'!F175,'By Neighborhood'!F186,'By Neighborhood'!F197)</f>
        <v>30</v>
      </c>
      <c r="G32" s="35">
        <f>SUM('By Neighborhood'!G175,'By Neighborhood'!G186,'By Neighborhood'!G197)</f>
        <v>26</v>
      </c>
      <c r="H32" s="35">
        <f>SUM('By Neighborhood'!H175,'By Neighborhood'!H186,'By Neighborhood'!H197)</f>
        <v>50</v>
      </c>
      <c r="I32" s="35">
        <f>SUM('By Neighborhood'!I175,'By Neighborhood'!I186,'By Neighborhood'!I197)</f>
        <v>40</v>
      </c>
      <c r="J32" s="35">
        <f>SUM('By Neighborhood'!J175,'By Neighborhood'!J186,'By Neighborhood'!J197)</f>
        <v>14</v>
      </c>
      <c r="K32" s="35">
        <f>SUM('By Neighborhood'!K175,'By Neighborhood'!K186,'By Neighborhood'!K197)</f>
        <v>16</v>
      </c>
      <c r="L32" s="35">
        <f>SUM('By Neighborhood'!L175,'By Neighborhood'!L186,'By Neighborhood'!L197)</f>
        <v>61</v>
      </c>
      <c r="M32" s="36">
        <f>SUM('By Neighborhood'!M175,'By Neighborhood'!M186,'By Neighborhood'!M197)</f>
        <v>157</v>
      </c>
      <c r="N32" s="37">
        <f t="shared" si="0"/>
        <v>14</v>
      </c>
      <c r="O32" s="38">
        <f t="shared" si="1"/>
        <v>354</v>
      </c>
      <c r="P32" s="39">
        <f t="shared" si="2"/>
        <v>0.9619565217391305</v>
      </c>
    </row>
    <row r="33" spans="1:16" ht="11.25">
      <c r="A33" s="5"/>
      <c r="B33" s="33" t="s">
        <v>4</v>
      </c>
      <c r="C33" s="33">
        <f>SUM('By Neighborhood'!C176,'By Neighborhood'!C187,'By Neighborhood'!C198)</f>
        <v>12</v>
      </c>
      <c r="D33" s="34">
        <f>SUM('By Neighborhood'!D176,'By Neighborhood'!D187,'By Neighborhood'!D198)</f>
        <v>10</v>
      </c>
      <c r="E33" s="35">
        <f>SUM('By Neighborhood'!E176,'By Neighborhood'!E187,'By Neighborhood'!E198)</f>
        <v>6</v>
      </c>
      <c r="F33" s="35">
        <f>SUM('By Neighborhood'!F176,'By Neighborhood'!F187,'By Neighborhood'!F198)</f>
        <v>4</v>
      </c>
      <c r="G33" s="35">
        <f>SUM('By Neighborhood'!G176,'By Neighborhood'!G187,'By Neighborhood'!G198)</f>
        <v>5</v>
      </c>
      <c r="H33" s="35">
        <f>SUM('By Neighborhood'!H176,'By Neighborhood'!H187,'By Neighborhood'!H198)</f>
        <v>4</v>
      </c>
      <c r="I33" s="35">
        <f>SUM('By Neighborhood'!I176,'By Neighborhood'!I187,'By Neighborhood'!I198)</f>
        <v>4</v>
      </c>
      <c r="J33" s="35">
        <f>SUM('By Neighborhood'!J176,'By Neighborhood'!J187,'By Neighborhood'!J198)</f>
        <v>4</v>
      </c>
      <c r="K33" s="35">
        <f>SUM('By Neighborhood'!K176,'By Neighborhood'!K187,'By Neighborhood'!K198)</f>
        <v>4</v>
      </c>
      <c r="L33" s="35">
        <f>SUM('By Neighborhood'!L176,'By Neighborhood'!L187,'By Neighborhood'!L198)</f>
        <v>4</v>
      </c>
      <c r="M33" s="36">
        <f>SUM('By Neighborhood'!M176,'By Neighborhood'!M187,'By Neighborhood'!M198)</f>
        <v>6</v>
      </c>
      <c r="N33" s="37">
        <f t="shared" si="0"/>
        <v>4</v>
      </c>
      <c r="O33" s="38">
        <f t="shared" si="1"/>
        <v>8</v>
      </c>
      <c r="P33" s="39">
        <f t="shared" si="2"/>
        <v>0.6666666666666666</v>
      </c>
    </row>
    <row r="34" spans="1:16" ht="11.25">
      <c r="A34" s="5"/>
      <c r="B34" s="33" t="s">
        <v>89</v>
      </c>
      <c r="C34" s="33">
        <f>SUM('By Neighborhood'!C177,'By Neighborhood'!C188,'By Neighborhood'!C199)</f>
        <v>260</v>
      </c>
      <c r="D34" s="34">
        <f>SUM('By Neighborhood'!D177,'By Neighborhood'!D188,'By Neighborhood'!D199)</f>
        <v>183</v>
      </c>
      <c r="E34" s="35">
        <f>SUM('By Neighborhood'!E177,'By Neighborhood'!E188,'By Neighborhood'!E199)</f>
        <v>128</v>
      </c>
      <c r="F34" s="35">
        <f>SUM('By Neighborhood'!F177,'By Neighborhood'!F188,'By Neighborhood'!F199)</f>
        <v>97</v>
      </c>
      <c r="G34" s="35">
        <f>SUM('By Neighborhood'!G177,'By Neighborhood'!G188,'By Neighborhood'!G199)</f>
        <v>86</v>
      </c>
      <c r="H34" s="35">
        <f>SUM('By Neighborhood'!H177,'By Neighborhood'!H188,'By Neighborhood'!H199)</f>
        <v>89</v>
      </c>
      <c r="I34" s="35">
        <f>SUM('By Neighborhood'!I177,'By Neighborhood'!I188,'By Neighborhood'!I199)</f>
        <v>101</v>
      </c>
      <c r="J34" s="35">
        <f>SUM('By Neighborhood'!J177,'By Neighborhood'!J188,'By Neighborhood'!J199)</f>
        <v>90</v>
      </c>
      <c r="K34" s="35">
        <f>SUM('By Neighborhood'!K177,'By Neighborhood'!K188,'By Neighborhood'!K199)</f>
        <v>109</v>
      </c>
      <c r="L34" s="35">
        <f>SUM('By Neighborhood'!L177,'By Neighborhood'!L188,'By Neighborhood'!L199)</f>
        <v>131</v>
      </c>
      <c r="M34" s="36">
        <f>SUM('By Neighborhood'!M177,'By Neighborhood'!M188,'By Neighborhood'!M199)</f>
        <v>174</v>
      </c>
      <c r="N34" s="37">
        <f t="shared" si="0"/>
        <v>86</v>
      </c>
      <c r="O34" s="38">
        <f t="shared" si="1"/>
        <v>174</v>
      </c>
      <c r="P34" s="39">
        <f t="shared" si="2"/>
        <v>0.6692307692307692</v>
      </c>
    </row>
    <row r="35" spans="1:16" ht="11.25">
      <c r="A35" s="5"/>
      <c r="B35" s="33" t="s">
        <v>93</v>
      </c>
      <c r="C35" s="33">
        <f>SUM('By Neighborhood'!C178,'By Neighborhood'!C189,'By Neighborhood'!C200)</f>
        <v>122</v>
      </c>
      <c r="D35" s="34">
        <f>SUM('By Neighborhood'!D178,'By Neighborhood'!D189,'By Neighborhood'!D200)</f>
        <v>68</v>
      </c>
      <c r="E35" s="35">
        <f>SUM('By Neighborhood'!E178,'By Neighborhood'!E189,'By Neighborhood'!E200)</f>
        <v>37</v>
      </c>
      <c r="F35" s="35">
        <f>SUM('By Neighborhood'!F178,'By Neighborhood'!F189,'By Neighborhood'!F200)</f>
        <v>20</v>
      </c>
      <c r="G35" s="35">
        <f>SUM('By Neighborhood'!G178,'By Neighborhood'!G189,'By Neighborhood'!G200)</f>
        <v>13</v>
      </c>
      <c r="H35" s="35">
        <f>SUM('By Neighborhood'!H178,'By Neighborhood'!H189,'By Neighborhood'!H200)</f>
        <v>24</v>
      </c>
      <c r="I35" s="35">
        <f>SUM('By Neighborhood'!I178,'By Neighborhood'!I189,'By Neighborhood'!I200)</f>
        <v>17</v>
      </c>
      <c r="J35" s="35">
        <f>SUM('By Neighborhood'!J178,'By Neighborhood'!J189,'By Neighborhood'!J200)</f>
        <v>14</v>
      </c>
      <c r="K35" s="35">
        <f>SUM('By Neighborhood'!K178,'By Neighborhood'!K189,'By Neighborhood'!K200)</f>
        <v>22</v>
      </c>
      <c r="L35" s="35">
        <f>SUM('By Neighborhood'!L178,'By Neighborhood'!L189,'By Neighborhood'!L200)</f>
        <v>42</v>
      </c>
      <c r="M35" s="36">
        <f>SUM('By Neighborhood'!M178,'By Neighborhood'!M189,'By Neighborhood'!M200)</f>
        <v>71</v>
      </c>
      <c r="N35" s="37">
        <f t="shared" si="0"/>
        <v>13</v>
      </c>
      <c r="O35" s="38">
        <f t="shared" si="1"/>
        <v>109</v>
      </c>
      <c r="P35" s="39">
        <f t="shared" si="2"/>
        <v>0.8934426229508197</v>
      </c>
    </row>
    <row r="36" spans="1:16" ht="11.25">
      <c r="A36" s="5"/>
      <c r="B36" s="33" t="s">
        <v>254</v>
      </c>
      <c r="C36" s="33">
        <f>SUM('By Neighborhood'!C179,'By Neighborhood'!C190,'By Neighborhood'!C201)</f>
        <v>28</v>
      </c>
      <c r="D36" s="34">
        <f>SUM('By Neighborhood'!D179,'By Neighborhood'!D190,'By Neighborhood'!D201)</f>
        <v>12</v>
      </c>
      <c r="E36" s="35">
        <f>SUM('By Neighborhood'!E179,'By Neighborhood'!E190,'By Neighborhood'!E201)</f>
        <v>15</v>
      </c>
      <c r="F36" s="35">
        <f>SUM('By Neighborhood'!F179,'By Neighborhood'!F190,'By Neighborhood'!F201)</f>
        <v>12</v>
      </c>
      <c r="G36" s="35">
        <f>SUM('By Neighborhood'!G179,'By Neighborhood'!G190,'By Neighborhood'!G201)</f>
        <v>14</v>
      </c>
      <c r="H36" s="35">
        <f>SUM('By Neighborhood'!H179,'By Neighborhood'!H190,'By Neighborhood'!H201)</f>
        <v>13</v>
      </c>
      <c r="I36" s="35">
        <f>SUM('By Neighborhood'!I179,'By Neighborhood'!I190,'By Neighborhood'!I201)</f>
        <v>12</v>
      </c>
      <c r="J36" s="35">
        <f>SUM('By Neighborhood'!J179,'By Neighborhood'!J190,'By Neighborhood'!J201)</f>
        <v>13</v>
      </c>
      <c r="K36" s="35">
        <f>SUM('By Neighborhood'!K179,'By Neighborhood'!K190,'By Neighborhood'!K201)</f>
        <v>15</v>
      </c>
      <c r="L36" s="35">
        <f>SUM('By Neighborhood'!L179,'By Neighborhood'!L190,'By Neighborhood'!L201)</f>
        <v>14</v>
      </c>
      <c r="M36" s="36">
        <f>SUM('By Neighborhood'!M179,'By Neighborhood'!M190,'By Neighborhood'!M201)</f>
        <v>14</v>
      </c>
      <c r="N36" s="37">
        <f t="shared" si="0"/>
        <v>12</v>
      </c>
      <c r="O36" s="38">
        <f t="shared" si="1"/>
        <v>16</v>
      </c>
      <c r="P36" s="39">
        <f t="shared" si="2"/>
        <v>0.5714285714285714</v>
      </c>
    </row>
    <row r="37" spans="1:16" ht="11.25">
      <c r="A37" s="5"/>
      <c r="B37" s="33" t="s">
        <v>255</v>
      </c>
      <c r="C37" s="33">
        <f>SUM('By Neighborhood'!C180,'By Neighborhood'!C191,'By Neighborhood'!C202)</f>
        <v>8</v>
      </c>
      <c r="D37" s="34">
        <f>SUM('By Neighborhood'!D180,'By Neighborhood'!D191,'By Neighborhood'!D202)</f>
        <v>2</v>
      </c>
      <c r="E37" s="35">
        <f>SUM('By Neighborhood'!E180,'By Neighborhood'!E191,'By Neighborhood'!E202)</f>
        <v>2</v>
      </c>
      <c r="F37" s="35">
        <f>SUM('By Neighborhood'!F180,'By Neighborhood'!F191,'By Neighborhood'!F202)</f>
        <v>2</v>
      </c>
      <c r="G37" s="35">
        <f>SUM('By Neighborhood'!G180,'By Neighborhood'!G191,'By Neighborhood'!G202)</f>
        <v>2</v>
      </c>
      <c r="H37" s="35">
        <f>SUM('By Neighborhood'!H180,'By Neighborhood'!H191,'By Neighborhood'!H202)</f>
        <v>2</v>
      </c>
      <c r="I37" s="35">
        <f>SUM('By Neighborhood'!I180,'By Neighborhood'!I191,'By Neighborhood'!I202)</f>
        <v>2</v>
      </c>
      <c r="J37" s="35">
        <f>SUM('By Neighborhood'!J180,'By Neighborhood'!J191,'By Neighborhood'!J202)</f>
        <v>3</v>
      </c>
      <c r="K37" s="35">
        <f>SUM('By Neighborhood'!K180,'By Neighborhood'!K191,'By Neighborhood'!K202)</f>
        <v>1</v>
      </c>
      <c r="L37" s="35">
        <f>SUM('By Neighborhood'!L180,'By Neighborhood'!L191,'By Neighborhood'!L202)</f>
        <v>2</v>
      </c>
      <c r="M37" s="36">
        <f>SUM('By Neighborhood'!M180,'By Neighborhood'!M191,'By Neighborhood'!M202)</f>
        <v>3</v>
      </c>
      <c r="N37" s="37">
        <f t="shared" si="0"/>
        <v>1</v>
      </c>
      <c r="O37" s="38">
        <f t="shared" si="1"/>
        <v>7</v>
      </c>
      <c r="P37" s="39">
        <f t="shared" si="2"/>
        <v>0.875</v>
      </c>
    </row>
    <row r="38" spans="1:16" ht="11.25">
      <c r="A38" s="5"/>
      <c r="B38" s="33" t="s">
        <v>5</v>
      </c>
      <c r="C38" s="33">
        <f>SUM('By Neighborhood'!C181,'By Neighborhood'!C192,'By Neighborhood'!C203)</f>
        <v>7</v>
      </c>
      <c r="D38" s="34">
        <f>SUM('By Neighborhood'!D181,'By Neighborhood'!D192,'By Neighborhood'!D203)</f>
        <v>6</v>
      </c>
      <c r="E38" s="35">
        <f>SUM('By Neighborhood'!E181,'By Neighborhood'!E192,'By Neighborhood'!E203)</f>
        <v>5</v>
      </c>
      <c r="F38" s="35">
        <f>SUM('By Neighborhood'!F181,'By Neighborhood'!F192,'By Neighborhood'!F203)</f>
        <v>6</v>
      </c>
      <c r="G38" s="35">
        <f>SUM('By Neighborhood'!G181,'By Neighborhood'!G192,'By Neighborhood'!G203)</f>
        <v>4</v>
      </c>
      <c r="H38" s="35">
        <f>SUM('By Neighborhood'!H181,'By Neighborhood'!H192,'By Neighborhood'!H203)</f>
        <v>4</v>
      </c>
      <c r="I38" s="35">
        <f>SUM('By Neighborhood'!I181,'By Neighborhood'!I192,'By Neighborhood'!I203)</f>
        <v>6</v>
      </c>
      <c r="J38" s="35">
        <f>SUM('By Neighborhood'!J181,'By Neighborhood'!J192,'By Neighborhood'!J203)</f>
        <v>4</v>
      </c>
      <c r="K38" s="35">
        <f>SUM('By Neighborhood'!K181,'By Neighborhood'!K192,'By Neighborhood'!K203)</f>
        <v>3</v>
      </c>
      <c r="L38" s="35">
        <f>SUM('By Neighborhood'!L181,'By Neighborhood'!L192,'By Neighborhood'!L203)</f>
        <v>5</v>
      </c>
      <c r="M38" s="36">
        <f>SUM('By Neighborhood'!M181,'By Neighborhood'!M192,'By Neighborhood'!M203)</f>
        <v>6</v>
      </c>
      <c r="N38" s="37">
        <f t="shared" si="0"/>
        <v>3</v>
      </c>
      <c r="O38" s="38">
        <f t="shared" si="1"/>
        <v>4</v>
      </c>
      <c r="P38" s="39">
        <f t="shared" si="2"/>
        <v>0.5714285714285714</v>
      </c>
    </row>
    <row r="39" spans="1:16" ht="11.25">
      <c r="A39" s="40"/>
      <c r="B39" s="41" t="s">
        <v>6</v>
      </c>
      <c r="C39" s="41">
        <f aca="true" t="shared" si="5" ref="C39:M39">SUM(C29:C38)</f>
        <v>4131</v>
      </c>
      <c r="D39" s="42">
        <f t="shared" si="5"/>
        <v>2920</v>
      </c>
      <c r="E39" s="43">
        <f t="shared" si="5"/>
        <v>2237</v>
      </c>
      <c r="F39" s="43">
        <f t="shared" si="5"/>
        <v>1700</v>
      </c>
      <c r="G39" s="43">
        <f t="shared" si="5"/>
        <v>1410</v>
      </c>
      <c r="H39" s="43">
        <f t="shared" si="5"/>
        <v>1325</v>
      </c>
      <c r="I39" s="43">
        <f t="shared" si="5"/>
        <v>1253</v>
      </c>
      <c r="J39" s="43">
        <f t="shared" si="5"/>
        <v>1194</v>
      </c>
      <c r="K39" s="43">
        <f t="shared" si="5"/>
        <v>1312</v>
      </c>
      <c r="L39" s="43">
        <f t="shared" si="5"/>
        <v>1623</v>
      </c>
      <c r="M39" s="44">
        <f t="shared" si="5"/>
        <v>2199</v>
      </c>
      <c r="N39" s="45">
        <f t="shared" si="0"/>
        <v>1194</v>
      </c>
      <c r="O39" s="46">
        <f t="shared" si="1"/>
        <v>2937</v>
      </c>
      <c r="P39" s="47">
        <f t="shared" si="2"/>
        <v>0.7109658678286129</v>
      </c>
    </row>
    <row r="40" spans="1:16" ht="11.25">
      <c r="A40" s="32" t="s">
        <v>201</v>
      </c>
      <c r="B40" s="33" t="s">
        <v>0</v>
      </c>
      <c r="C40" s="33">
        <f>SUM('By Neighborhood'!C205)</f>
        <v>265</v>
      </c>
      <c r="D40" s="34">
        <f>SUM('By Neighborhood'!D205)</f>
        <v>130</v>
      </c>
      <c r="E40" s="35">
        <f>SUM('By Neighborhood'!E205)</f>
        <v>106</v>
      </c>
      <c r="F40" s="35">
        <f>SUM('By Neighborhood'!F205)</f>
        <v>55</v>
      </c>
      <c r="G40" s="35">
        <f>SUM('By Neighborhood'!G205)</f>
        <v>40</v>
      </c>
      <c r="H40" s="35">
        <f>SUM('By Neighborhood'!H205)</f>
        <v>41</v>
      </c>
      <c r="I40" s="35">
        <f>SUM('By Neighborhood'!I205)</f>
        <v>49</v>
      </c>
      <c r="J40" s="35">
        <f>SUM('By Neighborhood'!J205)</f>
        <v>41</v>
      </c>
      <c r="K40" s="35">
        <f>SUM('By Neighborhood'!K205)</f>
        <v>52</v>
      </c>
      <c r="L40" s="35">
        <f>SUM('By Neighborhood'!L205)</f>
        <v>57</v>
      </c>
      <c r="M40" s="36">
        <f>SUM('By Neighborhood'!M205)</f>
        <v>81</v>
      </c>
      <c r="N40" s="37">
        <f t="shared" si="0"/>
        <v>40</v>
      </c>
      <c r="O40" s="38">
        <f t="shared" si="1"/>
        <v>225</v>
      </c>
      <c r="P40" s="39">
        <f t="shared" si="2"/>
        <v>0.8490566037735849</v>
      </c>
    </row>
    <row r="41" spans="1:16" ht="11.25">
      <c r="A41" s="5" t="s">
        <v>203</v>
      </c>
      <c r="B41" s="33" t="s">
        <v>1</v>
      </c>
      <c r="C41" s="33">
        <f>SUM('By Neighborhood'!C206)</f>
        <v>1139</v>
      </c>
      <c r="D41" s="34">
        <f>SUM('By Neighborhood'!D206)</f>
        <v>250</v>
      </c>
      <c r="E41" s="35">
        <f>SUM('By Neighborhood'!E206)</f>
        <v>55</v>
      </c>
      <c r="F41" s="35">
        <f>SUM('By Neighborhood'!F206)</f>
        <v>10</v>
      </c>
      <c r="G41" s="35">
        <f>SUM('By Neighborhood'!G206)</f>
        <v>6</v>
      </c>
      <c r="H41" s="35">
        <f>SUM('By Neighborhood'!H206)</f>
        <v>17</v>
      </c>
      <c r="I41" s="35">
        <f>SUM('By Neighborhood'!I206)</f>
        <v>36</v>
      </c>
      <c r="J41" s="35">
        <f>SUM('By Neighborhood'!J206)</f>
        <v>68</v>
      </c>
      <c r="K41" s="35">
        <f>SUM('By Neighborhood'!K206)</f>
        <v>122</v>
      </c>
      <c r="L41" s="35">
        <f>SUM('By Neighborhood'!L206)</f>
        <v>307</v>
      </c>
      <c r="M41" s="36">
        <f>SUM('By Neighborhood'!M206)</f>
        <v>581</v>
      </c>
      <c r="N41" s="37">
        <f t="shared" si="0"/>
        <v>6</v>
      </c>
      <c r="O41" s="38">
        <f t="shared" si="1"/>
        <v>1133</v>
      </c>
      <c r="P41" s="39">
        <f t="shared" si="2"/>
        <v>0.9947322212467077</v>
      </c>
    </row>
    <row r="42" spans="1:16" ht="11.25">
      <c r="A42" s="5" t="s">
        <v>204</v>
      </c>
      <c r="B42" s="33" t="s">
        <v>2</v>
      </c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7"/>
      <c r="O42" s="38"/>
      <c r="P42" s="39"/>
    </row>
    <row r="43" spans="1:16" ht="11.25">
      <c r="A43" s="5"/>
      <c r="B43" s="33" t="s">
        <v>449</v>
      </c>
      <c r="C43" s="33">
        <f>SUM('By Neighborhood'!C208)</f>
        <v>337</v>
      </c>
      <c r="D43" s="34">
        <f>SUM('By Neighborhood'!D208)</f>
        <v>174</v>
      </c>
      <c r="E43" s="35">
        <f>SUM('By Neighborhood'!E208)</f>
        <v>106</v>
      </c>
      <c r="F43" s="35">
        <f>SUM('By Neighborhood'!F208)</f>
        <v>52</v>
      </c>
      <c r="G43" s="35">
        <f>SUM('By Neighborhood'!G208)</f>
        <v>25</v>
      </c>
      <c r="H43" s="35">
        <f>SUM('By Neighborhood'!H208)</f>
        <v>41</v>
      </c>
      <c r="I43" s="35">
        <f>SUM('By Neighborhood'!I208)</f>
        <v>56</v>
      </c>
      <c r="J43" s="35">
        <f>SUM('By Neighborhood'!J208)</f>
        <v>49</v>
      </c>
      <c r="K43" s="35">
        <f>SUM('By Neighborhood'!K208)</f>
        <v>62</v>
      </c>
      <c r="L43" s="35">
        <f>SUM('By Neighborhood'!L208)</f>
        <v>97</v>
      </c>
      <c r="M43" s="36">
        <f>SUM('By Neighborhood'!M208)</f>
        <v>154</v>
      </c>
      <c r="N43" s="37">
        <f t="shared" si="0"/>
        <v>25</v>
      </c>
      <c r="O43" s="38">
        <f t="shared" si="1"/>
        <v>312</v>
      </c>
      <c r="P43" s="39">
        <f t="shared" si="2"/>
        <v>0.9258160237388724</v>
      </c>
    </row>
    <row r="44" spans="1:16" ht="11.25">
      <c r="A44" s="5"/>
      <c r="B44" s="33" t="s">
        <v>4</v>
      </c>
      <c r="C44" s="33">
        <f>SUM('By Neighborhood'!C209)</f>
        <v>132</v>
      </c>
      <c r="D44" s="34">
        <f>SUM('By Neighborhood'!D209)</f>
        <v>107</v>
      </c>
      <c r="E44" s="35">
        <f>SUM('By Neighborhood'!E209)</f>
        <v>84</v>
      </c>
      <c r="F44" s="35">
        <f>SUM('By Neighborhood'!F209)</f>
        <v>74</v>
      </c>
      <c r="G44" s="35">
        <f>SUM('By Neighborhood'!G209)</f>
        <v>71</v>
      </c>
      <c r="H44" s="35">
        <f>SUM('By Neighborhood'!H209)</f>
        <v>76</v>
      </c>
      <c r="I44" s="35">
        <f>SUM('By Neighborhood'!I209)</f>
        <v>77</v>
      </c>
      <c r="J44" s="35">
        <f>SUM('By Neighborhood'!J209)</f>
        <v>75</v>
      </c>
      <c r="K44" s="35">
        <f>SUM('By Neighborhood'!K209)</f>
        <v>73</v>
      </c>
      <c r="L44" s="35">
        <f>SUM('By Neighborhood'!L209)</f>
        <v>75</v>
      </c>
      <c r="M44" s="36">
        <f>SUM('By Neighborhood'!M209)</f>
        <v>91</v>
      </c>
      <c r="N44" s="37">
        <f t="shared" si="0"/>
        <v>71</v>
      </c>
      <c r="O44" s="38">
        <f t="shared" si="1"/>
        <v>61</v>
      </c>
      <c r="P44" s="39">
        <f t="shared" si="2"/>
        <v>0.4621212121212121</v>
      </c>
    </row>
    <row r="45" spans="1:16" ht="11.25">
      <c r="A45" s="5"/>
      <c r="B45" s="33" t="s">
        <v>89</v>
      </c>
      <c r="C45" s="33">
        <f>SUM('By Neighborhood'!C210)</f>
        <v>111</v>
      </c>
      <c r="D45" s="34">
        <f>SUM('By Neighborhood'!D210)</f>
        <v>93</v>
      </c>
      <c r="E45" s="35">
        <f>SUM('By Neighborhood'!E210)</f>
        <v>80</v>
      </c>
      <c r="F45" s="35">
        <f>SUM('By Neighborhood'!F210)</f>
        <v>58</v>
      </c>
      <c r="G45" s="35">
        <f>SUM('By Neighborhood'!G210)</f>
        <v>54</v>
      </c>
      <c r="H45" s="35">
        <f>SUM('By Neighborhood'!H210)</f>
        <v>55</v>
      </c>
      <c r="I45" s="35">
        <f>SUM('By Neighborhood'!I210)</f>
        <v>53</v>
      </c>
      <c r="J45" s="35">
        <f>SUM('By Neighborhood'!J210)</f>
        <v>51</v>
      </c>
      <c r="K45" s="35">
        <f>SUM('By Neighborhood'!K210)</f>
        <v>48</v>
      </c>
      <c r="L45" s="35">
        <f>SUM('By Neighborhood'!L210)</f>
        <v>57</v>
      </c>
      <c r="M45" s="36">
        <f>SUM('By Neighborhood'!M210)</f>
        <v>71</v>
      </c>
      <c r="N45" s="37">
        <f t="shared" si="0"/>
        <v>48</v>
      </c>
      <c r="O45" s="38">
        <f t="shared" si="1"/>
        <v>63</v>
      </c>
      <c r="P45" s="39">
        <f t="shared" si="2"/>
        <v>0.5675675675675675</v>
      </c>
    </row>
    <row r="46" spans="1:16" ht="11.25">
      <c r="A46" s="5"/>
      <c r="B46" s="33" t="s">
        <v>93</v>
      </c>
      <c r="C46" s="33">
        <f>SUM('By Neighborhood'!C211)</f>
        <v>43</v>
      </c>
      <c r="D46" s="34">
        <f>SUM('By Neighborhood'!D211)</f>
        <v>12</v>
      </c>
      <c r="E46" s="35">
        <f>SUM('By Neighborhood'!E211)</f>
        <v>11</v>
      </c>
      <c r="F46" s="35">
        <f>SUM('By Neighborhood'!F211)</f>
        <v>8</v>
      </c>
      <c r="G46" s="35">
        <f>SUM('By Neighborhood'!G211)</f>
        <v>9</v>
      </c>
      <c r="H46" s="35">
        <f>SUM('By Neighborhood'!H211)</f>
        <v>6</v>
      </c>
      <c r="I46" s="35">
        <f>SUM('By Neighborhood'!I211)</f>
        <v>6</v>
      </c>
      <c r="J46" s="35">
        <f>SUM('By Neighborhood'!J211)</f>
        <v>9</v>
      </c>
      <c r="K46" s="35">
        <f>SUM('By Neighborhood'!K211)</f>
        <v>11</v>
      </c>
      <c r="L46" s="35">
        <f>SUM('By Neighborhood'!L211)</f>
        <v>18</v>
      </c>
      <c r="M46" s="36">
        <f>SUM('By Neighborhood'!M211)</f>
        <v>23</v>
      </c>
      <c r="N46" s="37">
        <f t="shared" si="0"/>
        <v>6</v>
      </c>
      <c r="O46" s="38">
        <f t="shared" si="1"/>
        <v>37</v>
      </c>
      <c r="P46" s="39">
        <f t="shared" si="2"/>
        <v>0.8604651162790697</v>
      </c>
    </row>
    <row r="47" spans="1:16" ht="11.25">
      <c r="A47" s="5"/>
      <c r="B47" s="33" t="s">
        <v>254</v>
      </c>
      <c r="C47" s="33">
        <f>SUM('By Neighborhood'!C212)</f>
        <v>11</v>
      </c>
      <c r="D47" s="34">
        <f>SUM('By Neighborhood'!D212)</f>
        <v>6</v>
      </c>
      <c r="E47" s="35">
        <f>SUM('By Neighborhood'!E212)</f>
        <v>7</v>
      </c>
      <c r="F47" s="35">
        <f>SUM('By Neighborhood'!F212)</f>
        <v>6</v>
      </c>
      <c r="G47" s="35">
        <f>SUM('By Neighborhood'!G212)</f>
        <v>7</v>
      </c>
      <c r="H47" s="35">
        <f>SUM('By Neighborhood'!H212)</f>
        <v>6</v>
      </c>
      <c r="I47" s="35">
        <f>SUM('By Neighborhood'!I212)</f>
        <v>5</v>
      </c>
      <c r="J47" s="35">
        <f>SUM('By Neighborhood'!J212)</f>
        <v>4</v>
      </c>
      <c r="K47" s="35">
        <f>SUM('By Neighborhood'!K212)</f>
        <v>3</v>
      </c>
      <c r="L47" s="35">
        <f>SUM('By Neighborhood'!L212)</f>
        <v>5</v>
      </c>
      <c r="M47" s="36">
        <f>SUM('By Neighborhood'!M212)</f>
        <v>5</v>
      </c>
      <c r="N47" s="37">
        <f t="shared" si="0"/>
        <v>3</v>
      </c>
      <c r="O47" s="38">
        <f t="shared" si="1"/>
        <v>8</v>
      </c>
      <c r="P47" s="39">
        <f t="shared" si="2"/>
        <v>0.7272727272727273</v>
      </c>
    </row>
    <row r="48" spans="1:16" ht="11.25">
      <c r="A48" s="5"/>
      <c r="B48" s="33" t="s">
        <v>255</v>
      </c>
      <c r="C48" s="33">
        <f>SUM('By Neighborhood'!C213)</f>
        <v>17</v>
      </c>
      <c r="D48" s="34">
        <f>SUM('By Neighborhood'!D213)</f>
        <v>6</v>
      </c>
      <c r="E48" s="35">
        <f>SUM('By Neighborhood'!E213)</f>
        <v>5</v>
      </c>
      <c r="F48" s="35">
        <f>SUM('By Neighborhood'!F213)</f>
        <v>5</v>
      </c>
      <c r="G48" s="35">
        <f>SUM('By Neighborhood'!G213)</f>
        <v>4</v>
      </c>
      <c r="H48" s="35">
        <f>SUM('By Neighborhood'!H213)</f>
        <v>4</v>
      </c>
      <c r="I48" s="35">
        <f>SUM('By Neighborhood'!I213)</f>
        <v>5</v>
      </c>
      <c r="J48" s="35">
        <f>SUM('By Neighborhood'!J213)</f>
        <v>5</v>
      </c>
      <c r="K48" s="35">
        <f>SUM('By Neighborhood'!K213)</f>
        <v>5</v>
      </c>
      <c r="L48" s="35">
        <f>SUM('By Neighborhood'!L213)</f>
        <v>6</v>
      </c>
      <c r="M48" s="36">
        <f>SUM('By Neighborhood'!M213)</f>
        <v>8</v>
      </c>
      <c r="N48" s="37">
        <f t="shared" si="0"/>
        <v>4</v>
      </c>
      <c r="O48" s="38">
        <f t="shared" si="1"/>
        <v>13</v>
      </c>
      <c r="P48" s="39">
        <f t="shared" si="2"/>
        <v>0.7647058823529411</v>
      </c>
    </row>
    <row r="49" spans="1:16" ht="11.25">
      <c r="A49" s="5"/>
      <c r="B49" s="33" t="s">
        <v>5</v>
      </c>
      <c r="C49" s="33">
        <f>SUM('By Neighborhood'!C214)</f>
        <v>8</v>
      </c>
      <c r="D49" s="34">
        <f>SUM('By Neighborhood'!D214)</f>
        <v>2</v>
      </c>
      <c r="E49" s="35">
        <f>SUM('By Neighborhood'!E214)</f>
        <v>2</v>
      </c>
      <c r="F49" s="35">
        <f>SUM('By Neighborhood'!F214)</f>
        <v>4</v>
      </c>
      <c r="G49" s="35">
        <f>SUM('By Neighborhood'!G214)</f>
        <v>2</v>
      </c>
      <c r="H49" s="35">
        <f>SUM('By Neighborhood'!H214)</f>
        <v>1</v>
      </c>
      <c r="I49" s="35">
        <f>SUM('By Neighborhood'!I214)</f>
        <v>3</v>
      </c>
      <c r="J49" s="35">
        <f>SUM('By Neighborhood'!J214)</f>
        <v>3</v>
      </c>
      <c r="K49" s="35">
        <f>SUM('By Neighborhood'!K214)</f>
        <v>2</v>
      </c>
      <c r="L49" s="35">
        <f>SUM('By Neighborhood'!L214)</f>
        <v>3</v>
      </c>
      <c r="M49" s="36">
        <f>SUM('By Neighborhood'!M214)</f>
        <v>4</v>
      </c>
      <c r="N49" s="37">
        <f t="shared" si="0"/>
        <v>1</v>
      </c>
      <c r="O49" s="38">
        <f t="shared" si="1"/>
        <v>7</v>
      </c>
      <c r="P49" s="39">
        <f t="shared" si="2"/>
        <v>0.875</v>
      </c>
    </row>
    <row r="50" spans="1:16" ht="11.25">
      <c r="A50" s="40"/>
      <c r="B50" s="41" t="s">
        <v>6</v>
      </c>
      <c r="C50" s="41">
        <f aca="true" t="shared" si="6" ref="C50:M50">SUM(C40:C49)</f>
        <v>2063</v>
      </c>
      <c r="D50" s="42">
        <f t="shared" si="6"/>
        <v>780</v>
      </c>
      <c r="E50" s="43">
        <f t="shared" si="6"/>
        <v>456</v>
      </c>
      <c r="F50" s="43">
        <f t="shared" si="6"/>
        <v>272</v>
      </c>
      <c r="G50" s="43">
        <f t="shared" si="6"/>
        <v>218</v>
      </c>
      <c r="H50" s="43">
        <f t="shared" si="6"/>
        <v>247</v>
      </c>
      <c r="I50" s="43">
        <f t="shared" si="6"/>
        <v>290</v>
      </c>
      <c r="J50" s="43">
        <f t="shared" si="6"/>
        <v>305</v>
      </c>
      <c r="K50" s="43">
        <f t="shared" si="6"/>
        <v>378</v>
      </c>
      <c r="L50" s="43">
        <f t="shared" si="6"/>
        <v>625</v>
      </c>
      <c r="M50" s="44">
        <f t="shared" si="6"/>
        <v>1018</v>
      </c>
      <c r="N50" s="45">
        <f t="shared" si="0"/>
        <v>218</v>
      </c>
      <c r="O50" s="46">
        <f t="shared" si="1"/>
        <v>1845</v>
      </c>
      <c r="P50" s="47">
        <f t="shared" si="2"/>
        <v>0.8943286476005817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 transitionEvaluation="1"/>
  <dimension ref="A1:P215"/>
  <sheetViews>
    <sheetView showGridLines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90" t="s">
        <v>544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536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>
      <c r="A4" s="20" t="s">
        <v>8</v>
      </c>
      <c r="B4" s="20" t="s">
        <v>7</v>
      </c>
      <c r="C4" s="20" t="s">
        <v>7</v>
      </c>
      <c r="D4" s="87" t="s">
        <v>532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279</v>
      </c>
      <c r="O4" s="88"/>
      <c r="P4" s="89"/>
    </row>
    <row r="5" spans="1:16" ht="11.25">
      <c r="A5" s="21"/>
      <c r="B5" s="21" t="s">
        <v>157</v>
      </c>
      <c r="C5" s="21" t="s">
        <v>158</v>
      </c>
      <c r="D5" s="22" t="s">
        <v>239</v>
      </c>
      <c r="E5" s="23" t="s">
        <v>240</v>
      </c>
      <c r="F5" s="23" t="s">
        <v>241</v>
      </c>
      <c r="G5" s="23" t="s">
        <v>242</v>
      </c>
      <c r="H5" s="23" t="s">
        <v>243</v>
      </c>
      <c r="I5" s="23" t="s">
        <v>244</v>
      </c>
      <c r="J5" s="23" t="s">
        <v>245</v>
      </c>
      <c r="K5" s="23" t="s">
        <v>246</v>
      </c>
      <c r="L5" s="23" t="s">
        <v>247</v>
      </c>
      <c r="M5" s="24" t="s">
        <v>248</v>
      </c>
      <c r="N5" s="25" t="s">
        <v>249</v>
      </c>
      <c r="O5" s="26" t="s">
        <v>250</v>
      </c>
      <c r="P5" s="27" t="s">
        <v>251</v>
      </c>
    </row>
    <row r="6" spans="1:16" ht="11.25">
      <c r="A6" s="28"/>
      <c r="B6" s="28"/>
      <c r="C6" s="28"/>
      <c r="D6" s="29" t="s">
        <v>252</v>
      </c>
      <c r="E6" s="30" t="s">
        <v>252</v>
      </c>
      <c r="F6" s="30" t="s">
        <v>252</v>
      </c>
      <c r="G6" s="30" t="s">
        <v>252</v>
      </c>
      <c r="H6" s="30" t="s">
        <v>253</v>
      </c>
      <c r="I6" s="30" t="s">
        <v>253</v>
      </c>
      <c r="J6" s="30" t="s">
        <v>253</v>
      </c>
      <c r="K6" s="30" t="s">
        <v>253</v>
      </c>
      <c r="L6" s="30" t="s">
        <v>253</v>
      </c>
      <c r="M6" s="31" t="s">
        <v>253</v>
      </c>
      <c r="N6" s="29" t="s">
        <v>158</v>
      </c>
      <c r="O6" s="30" t="s">
        <v>158</v>
      </c>
      <c r="P6" s="31" t="s">
        <v>250</v>
      </c>
    </row>
    <row r="7" spans="1:16" ht="11.25">
      <c r="A7" s="52" t="s">
        <v>210</v>
      </c>
      <c r="B7" s="33" t="s">
        <v>0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6"/>
      <c r="N7" s="37"/>
      <c r="O7" s="38"/>
      <c r="P7" s="39"/>
    </row>
    <row r="8" spans="1:16" ht="11.25">
      <c r="A8" s="37" t="s">
        <v>221</v>
      </c>
      <c r="B8" s="33" t="s">
        <v>1</v>
      </c>
      <c r="C8" s="33"/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38"/>
      <c r="P8" s="39"/>
    </row>
    <row r="9" spans="1:16" ht="11.25">
      <c r="A9" s="37"/>
      <c r="B9" s="33" t="s">
        <v>2</v>
      </c>
      <c r="C9" s="33"/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38"/>
      <c r="P9" s="39"/>
    </row>
    <row r="10" spans="1:16" ht="11.25">
      <c r="A10" s="37"/>
      <c r="B10" s="33" t="s">
        <v>449</v>
      </c>
      <c r="C10" s="33"/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38"/>
      <c r="P10" s="39"/>
    </row>
    <row r="11" spans="1:16" ht="11.25">
      <c r="A11" s="37"/>
      <c r="B11" s="33" t="s">
        <v>4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8"/>
      <c r="P11" s="39"/>
    </row>
    <row r="12" spans="1:16" ht="11.25">
      <c r="A12" s="37"/>
      <c r="B12" s="33" t="s">
        <v>89</v>
      </c>
      <c r="C12" s="33">
        <f>SUM('By Lot'!C13:C18,'By Lot'!C30:C35,'By Lot'!C47:C52,'By Lot'!C64:C69,'By Lot'!C81:C86,'By Lot'!C98:C103,'By Lot'!C115:C120,'By Lot'!C132:C137)</f>
        <v>176</v>
      </c>
      <c r="D12" s="34">
        <f>SUM('By Lot'!D13:D18,'By Lot'!D30:D35,'By Lot'!D47:D52,'By Lot'!D64:D69,'By Lot'!D81:D86,'By Lot'!D98:D103,'By Lot'!D115:D120,'By Lot'!D132:D137)</f>
        <v>127</v>
      </c>
      <c r="E12" s="35">
        <f>SUM('By Lot'!E13:E18,'By Lot'!E30:E35,'By Lot'!E47:E52,'By Lot'!E64:E69,'By Lot'!E81:E86,'By Lot'!E98:E103,'By Lot'!E115:E120,'By Lot'!E132:E137)</f>
        <v>91</v>
      </c>
      <c r="F12" s="35">
        <f>SUM('By Lot'!F13:F18,'By Lot'!F30:F35,'By Lot'!F47:F52,'By Lot'!F64:F69,'By Lot'!F81:F86,'By Lot'!F98:F103,'By Lot'!F115:F120,'By Lot'!F132:F137)</f>
        <v>52</v>
      </c>
      <c r="G12" s="35">
        <f>SUM('By Lot'!G13:G18,'By Lot'!G30:G35,'By Lot'!G47:G52,'By Lot'!G64:G69,'By Lot'!G81:G86,'By Lot'!G98:G103,'By Lot'!G115:G120,'By Lot'!G132:G137)</f>
        <v>30</v>
      </c>
      <c r="H12" s="35">
        <f>SUM('By Lot'!H13:H18,'By Lot'!H30:H35,'By Lot'!H47:H52,'By Lot'!H64:H69,'By Lot'!H81:H86,'By Lot'!H98:H103,'By Lot'!H115:H120,'By Lot'!H132:H137)</f>
        <v>34</v>
      </c>
      <c r="I12" s="35">
        <f>SUM('By Lot'!I13:I18,'By Lot'!I30:I35,'By Lot'!I47:I52,'By Lot'!I64:I69,'By Lot'!I81:I86,'By Lot'!I98:I103,'By Lot'!I115:I120,'By Lot'!I132:I137)</f>
        <v>38</v>
      </c>
      <c r="J12" s="35">
        <f>SUM('By Lot'!J13:J18,'By Lot'!J30:J35,'By Lot'!J47:J52,'By Lot'!J64:J69,'By Lot'!J81:J86,'By Lot'!J98:J103,'By Lot'!J115:J120,'By Lot'!J132:J137)</f>
        <v>41</v>
      </c>
      <c r="K12" s="35">
        <f>SUM('By Lot'!K13:K18,'By Lot'!K30:K35,'By Lot'!K47:K52,'By Lot'!K64:K69,'By Lot'!K81:K86,'By Lot'!K98:K103,'By Lot'!K115:K120,'By Lot'!K132:K137)</f>
        <v>50</v>
      </c>
      <c r="L12" s="35">
        <f>SUM('By Lot'!L13:L18,'By Lot'!L30:L35,'By Lot'!L47:L52,'By Lot'!L64:L69,'By Lot'!L81:L86,'By Lot'!L98:L103,'By Lot'!L115:L120,'By Lot'!L132:L137)</f>
        <v>59</v>
      </c>
      <c r="M12" s="36">
        <f>SUM('By Lot'!M13:M18,'By Lot'!M30:M35,'By Lot'!M47:M52,'By Lot'!M64:M69,'By Lot'!M81:M86,'By Lot'!M98:M103,'By Lot'!M115:M120,'By Lot'!M132:M137)</f>
        <v>79</v>
      </c>
      <c r="N12" s="37">
        <f aca="true" t="shared" si="0" ref="N12:N71">MIN(D12:M12)</f>
        <v>30</v>
      </c>
      <c r="O12" s="38">
        <f aca="true" t="shared" si="1" ref="O12:O71">C12-N12</f>
        <v>146</v>
      </c>
      <c r="P12" s="39">
        <f aca="true" t="shared" si="2" ref="P12:P71">O12/C12</f>
        <v>0.8295454545454546</v>
      </c>
    </row>
    <row r="13" spans="1:16" ht="11.25">
      <c r="A13" s="37"/>
      <c r="B13" s="33" t="s">
        <v>93</v>
      </c>
      <c r="C13" s="33">
        <f>SUM('By Lot'!C19,'By Lot'!C36,'By Lot'!C53,'By Lot'!C70,'By Lot'!C87,'By Lot'!C104,'By Lot'!C121,'By Lot'!C138)</f>
        <v>10</v>
      </c>
      <c r="D13" s="34">
        <f>SUM('By Lot'!D19,'By Lot'!D36,'By Lot'!D53,'By Lot'!D70,'By Lot'!D87,'By Lot'!D104,'By Lot'!D121,'By Lot'!D138)</f>
        <v>10</v>
      </c>
      <c r="E13" s="35">
        <f>SUM('By Lot'!E19,'By Lot'!E36,'By Lot'!E53,'By Lot'!E70,'By Lot'!E87,'By Lot'!E104,'By Lot'!E121,'By Lot'!E138)</f>
        <v>10</v>
      </c>
      <c r="F13" s="35">
        <f>SUM('By Lot'!F19,'By Lot'!F36,'By Lot'!F53,'By Lot'!F70,'By Lot'!F87,'By Lot'!F104,'By Lot'!F121,'By Lot'!F138)</f>
        <v>8</v>
      </c>
      <c r="G13" s="35">
        <f>SUM('By Lot'!G19,'By Lot'!G36,'By Lot'!G53,'By Lot'!G70,'By Lot'!G87,'By Lot'!G104,'By Lot'!G121,'By Lot'!G138)</f>
        <v>5</v>
      </c>
      <c r="H13" s="35">
        <f>SUM('By Lot'!H19,'By Lot'!H36,'By Lot'!H53,'By Lot'!H70,'By Lot'!H87,'By Lot'!H104,'By Lot'!H121,'By Lot'!H138)</f>
        <v>5</v>
      </c>
      <c r="I13" s="35">
        <f>SUM('By Lot'!I19,'By Lot'!I36,'By Lot'!I53,'By Lot'!I70,'By Lot'!I87,'By Lot'!I104,'By Lot'!I121,'By Lot'!I138)</f>
        <v>7</v>
      </c>
      <c r="J13" s="35">
        <f>SUM('By Lot'!J19,'By Lot'!J36,'By Lot'!J53,'By Lot'!J70,'By Lot'!J87,'By Lot'!J104,'By Lot'!J121,'By Lot'!J138)</f>
        <v>8</v>
      </c>
      <c r="K13" s="35">
        <f>SUM('By Lot'!K19,'By Lot'!K36,'By Lot'!K53,'By Lot'!K70,'By Lot'!K87,'By Lot'!K104,'By Lot'!K121,'By Lot'!K138)</f>
        <v>7</v>
      </c>
      <c r="L13" s="35">
        <f>SUM('By Lot'!L19,'By Lot'!L36,'By Lot'!L53,'By Lot'!L70,'By Lot'!L87,'By Lot'!L104,'By Lot'!L121,'By Lot'!L138)</f>
        <v>8</v>
      </c>
      <c r="M13" s="36">
        <f>SUM('By Lot'!M19,'By Lot'!M36,'By Lot'!M53,'By Lot'!M70,'By Lot'!M87,'By Lot'!M104,'By Lot'!M121,'By Lot'!M138)</f>
        <v>9</v>
      </c>
      <c r="N13" s="37">
        <f t="shared" si="0"/>
        <v>5</v>
      </c>
      <c r="O13" s="38">
        <f t="shared" si="1"/>
        <v>5</v>
      </c>
      <c r="P13" s="39">
        <f t="shared" si="2"/>
        <v>0.5</v>
      </c>
    </row>
    <row r="14" spans="1:16" ht="11.25">
      <c r="A14" s="37"/>
      <c r="B14" s="33" t="s">
        <v>254</v>
      </c>
      <c r="C14" s="33">
        <f>SUM('By Lot'!C20,'By Lot'!C37,'By Lot'!C54,'By Lot'!C71,'By Lot'!C88,'By Lot'!C105,'By Lot'!C122,'By Lot'!C139)</f>
        <v>8</v>
      </c>
      <c r="D14" s="34">
        <f>SUM('By Lot'!D20,'By Lot'!D37,'By Lot'!D54,'By Lot'!D71,'By Lot'!D88,'By Lot'!D105,'By Lot'!D122,'By Lot'!D139)</f>
        <v>3</v>
      </c>
      <c r="E14" s="35">
        <f>SUM('By Lot'!E20,'By Lot'!E37,'By Lot'!E54,'By Lot'!E71,'By Lot'!E88,'By Lot'!E105,'By Lot'!E122,'By Lot'!E139)</f>
        <v>3</v>
      </c>
      <c r="F14" s="35">
        <f>SUM('By Lot'!F20,'By Lot'!F37,'By Lot'!F54,'By Lot'!F71,'By Lot'!F88,'By Lot'!F105,'By Lot'!F122,'By Lot'!F139)</f>
        <v>2</v>
      </c>
      <c r="G14" s="35">
        <f>SUM('By Lot'!G20,'By Lot'!G37,'By Lot'!G54,'By Lot'!G71,'By Lot'!G88,'By Lot'!G105,'By Lot'!G122,'By Lot'!G139)</f>
        <v>4</v>
      </c>
      <c r="H14" s="35">
        <f>SUM('By Lot'!H20,'By Lot'!H37,'By Lot'!H54,'By Lot'!H71,'By Lot'!H88,'By Lot'!H105,'By Lot'!H122,'By Lot'!H139)</f>
        <v>3</v>
      </c>
      <c r="I14" s="35">
        <f>SUM('By Lot'!I20,'By Lot'!I37,'By Lot'!I54,'By Lot'!I71,'By Lot'!I88,'By Lot'!I105,'By Lot'!I122,'By Lot'!I139)</f>
        <v>2</v>
      </c>
      <c r="J14" s="35">
        <f>SUM('By Lot'!J20,'By Lot'!J37,'By Lot'!J54,'By Lot'!J71,'By Lot'!J88,'By Lot'!J105,'By Lot'!J122,'By Lot'!J139)</f>
        <v>3</v>
      </c>
      <c r="K14" s="35">
        <f>SUM('By Lot'!K20,'By Lot'!K37,'By Lot'!K54,'By Lot'!K71,'By Lot'!K88,'By Lot'!K105,'By Lot'!K122,'By Lot'!K139)</f>
        <v>4</v>
      </c>
      <c r="L14" s="35">
        <f>SUM('By Lot'!L20,'By Lot'!L37,'By Lot'!L54,'By Lot'!L71,'By Lot'!L88,'By Lot'!L105,'By Lot'!L122,'By Lot'!L139)</f>
        <v>3</v>
      </c>
      <c r="M14" s="36">
        <f>SUM('By Lot'!M20,'By Lot'!M37,'By Lot'!M54,'By Lot'!M71,'By Lot'!M88,'By Lot'!M105,'By Lot'!M122,'By Lot'!M139)</f>
        <v>3</v>
      </c>
      <c r="N14" s="37">
        <f t="shared" si="0"/>
        <v>2</v>
      </c>
      <c r="O14" s="38">
        <f t="shared" si="1"/>
        <v>6</v>
      </c>
      <c r="P14" s="39">
        <f t="shared" si="2"/>
        <v>0.75</v>
      </c>
    </row>
    <row r="15" spans="1:16" ht="11.25">
      <c r="A15" s="37"/>
      <c r="B15" s="33" t="s">
        <v>255</v>
      </c>
      <c r="C15" s="33">
        <f>SUM('By Lot'!C21,'By Lot'!C38,'By Lot'!C55,'By Lot'!C72,'By Lot'!C89,'By Lot'!C106,'By Lot'!C123,'By Lot'!C140)</f>
        <v>4</v>
      </c>
      <c r="D15" s="34">
        <f>SUM('By Lot'!D21,'By Lot'!D38,'By Lot'!D55,'By Lot'!D72,'By Lot'!D89,'By Lot'!D106,'By Lot'!D123,'By Lot'!D140)</f>
        <v>4</v>
      </c>
      <c r="E15" s="35">
        <f>SUM('By Lot'!E21,'By Lot'!E38,'By Lot'!E55,'By Lot'!E72,'By Lot'!E89,'By Lot'!E106,'By Lot'!E123,'By Lot'!E140)</f>
        <v>3</v>
      </c>
      <c r="F15" s="35">
        <f>SUM('By Lot'!F21,'By Lot'!F38,'By Lot'!F55,'By Lot'!F72,'By Lot'!F89,'By Lot'!F106,'By Lot'!F123,'By Lot'!F140)</f>
        <v>3</v>
      </c>
      <c r="G15" s="35">
        <f>SUM('By Lot'!G21,'By Lot'!G38,'By Lot'!G55,'By Lot'!G72,'By Lot'!G89,'By Lot'!G106,'By Lot'!G123,'By Lot'!G140)</f>
        <v>2</v>
      </c>
      <c r="H15" s="35">
        <f>SUM('By Lot'!H21,'By Lot'!H38,'By Lot'!H55,'By Lot'!H72,'By Lot'!H89,'By Lot'!H106,'By Lot'!H123,'By Lot'!H140)</f>
        <v>3</v>
      </c>
      <c r="I15" s="35">
        <f>SUM('By Lot'!I21,'By Lot'!I38,'By Lot'!I55,'By Lot'!I72,'By Lot'!I89,'By Lot'!I106,'By Lot'!I123,'By Lot'!I140)</f>
        <v>4</v>
      </c>
      <c r="J15" s="35">
        <f>SUM('By Lot'!J21,'By Lot'!J38,'By Lot'!J55,'By Lot'!J72,'By Lot'!J89,'By Lot'!J106,'By Lot'!J123,'By Lot'!J140)</f>
        <v>3</v>
      </c>
      <c r="K15" s="35">
        <f>SUM('By Lot'!K21,'By Lot'!K38,'By Lot'!K55,'By Lot'!K72,'By Lot'!K89,'By Lot'!K106,'By Lot'!K123,'By Lot'!K140)</f>
        <v>4</v>
      </c>
      <c r="L15" s="35">
        <f>SUM('By Lot'!L21,'By Lot'!L38,'By Lot'!L55,'By Lot'!L72,'By Lot'!L89,'By Lot'!L106,'By Lot'!L123,'By Lot'!L140)</f>
        <v>4</v>
      </c>
      <c r="M15" s="36">
        <f>SUM('By Lot'!M21,'By Lot'!M38,'By Lot'!M55,'By Lot'!M72,'By Lot'!M89,'By Lot'!M106,'By Lot'!M123,'By Lot'!M140)</f>
        <v>4</v>
      </c>
      <c r="N15" s="37">
        <f t="shared" si="0"/>
        <v>2</v>
      </c>
      <c r="O15" s="38">
        <f t="shared" si="1"/>
        <v>2</v>
      </c>
      <c r="P15" s="39">
        <f t="shared" si="2"/>
        <v>0.5</v>
      </c>
    </row>
    <row r="16" spans="1:16" ht="11.25">
      <c r="A16" s="37"/>
      <c r="B16" s="33" t="s">
        <v>5</v>
      </c>
      <c r="C16" s="33">
        <f>SUM('By Lot'!C22,'By Lot'!C39,'By Lot'!C56,'By Lot'!C73,'By Lot'!C90,'By Lot'!C107,'By Lot'!C124,'By Lot'!C141)</f>
        <v>15</v>
      </c>
      <c r="D16" s="34">
        <f>SUM('By Lot'!D22,'By Lot'!D39,'By Lot'!D56,'By Lot'!D73,'By Lot'!D90,'By Lot'!D107,'By Lot'!D124,'By Lot'!D141)</f>
        <v>11</v>
      </c>
      <c r="E16" s="35">
        <f>SUM('By Lot'!E22,'By Lot'!E39,'By Lot'!E56,'By Lot'!E73,'By Lot'!E90,'By Lot'!E107,'By Lot'!E124,'By Lot'!E141)</f>
        <v>9</v>
      </c>
      <c r="F16" s="35">
        <f>SUM('By Lot'!F22,'By Lot'!F39,'By Lot'!F56,'By Lot'!F73,'By Lot'!F90,'By Lot'!F107,'By Lot'!F124,'By Lot'!F141)</f>
        <v>7</v>
      </c>
      <c r="G16" s="35">
        <f>SUM('By Lot'!G22,'By Lot'!G39,'By Lot'!G56,'By Lot'!G73,'By Lot'!G90,'By Lot'!G107,'By Lot'!G124,'By Lot'!G141)</f>
        <v>6</v>
      </c>
      <c r="H16" s="35">
        <f>SUM('By Lot'!H22,'By Lot'!H39,'By Lot'!H56,'By Lot'!H73,'By Lot'!H90,'By Lot'!H107,'By Lot'!H124,'By Lot'!H141)</f>
        <v>7</v>
      </c>
      <c r="I16" s="35">
        <f>SUM('By Lot'!I22,'By Lot'!I39,'By Lot'!I56,'By Lot'!I73,'By Lot'!I90,'By Lot'!I107,'By Lot'!I124,'By Lot'!I141)</f>
        <v>8</v>
      </c>
      <c r="J16" s="35">
        <f>SUM('By Lot'!J22,'By Lot'!J39,'By Lot'!J56,'By Lot'!J73,'By Lot'!J90,'By Lot'!J107,'By Lot'!J124,'By Lot'!J141)</f>
        <v>7</v>
      </c>
      <c r="K16" s="35">
        <f>SUM('By Lot'!K22,'By Lot'!K39,'By Lot'!K56,'By Lot'!K73,'By Lot'!K90,'By Lot'!K107,'By Lot'!K124,'By Lot'!K141)</f>
        <v>9</v>
      </c>
      <c r="L16" s="35">
        <f>SUM('By Lot'!L22,'By Lot'!L39,'By Lot'!L56,'By Lot'!L73,'By Lot'!L90,'By Lot'!L107,'By Lot'!L124,'By Lot'!L141)</f>
        <v>7</v>
      </c>
      <c r="M16" s="36">
        <f>SUM('By Lot'!M22,'By Lot'!M39,'By Lot'!M56,'By Lot'!M73,'By Lot'!M90,'By Lot'!M107,'By Lot'!M124,'By Lot'!M141)</f>
        <v>8</v>
      </c>
      <c r="N16" s="37">
        <f t="shared" si="0"/>
        <v>6</v>
      </c>
      <c r="O16" s="38">
        <f t="shared" si="1"/>
        <v>9</v>
      </c>
      <c r="P16" s="39">
        <f t="shared" si="2"/>
        <v>0.6</v>
      </c>
    </row>
    <row r="17" spans="1:16" ht="11.25">
      <c r="A17" s="55"/>
      <c r="B17" s="41" t="s">
        <v>6</v>
      </c>
      <c r="C17" s="41">
        <f aca="true" t="shared" si="3" ref="C17:M17">SUM(C7:C16)</f>
        <v>213</v>
      </c>
      <c r="D17" s="42">
        <f t="shared" si="3"/>
        <v>155</v>
      </c>
      <c r="E17" s="43">
        <f t="shared" si="3"/>
        <v>116</v>
      </c>
      <c r="F17" s="43">
        <f t="shared" si="3"/>
        <v>72</v>
      </c>
      <c r="G17" s="43">
        <f t="shared" si="3"/>
        <v>47</v>
      </c>
      <c r="H17" s="43">
        <f t="shared" si="3"/>
        <v>52</v>
      </c>
      <c r="I17" s="43">
        <f t="shared" si="3"/>
        <v>59</v>
      </c>
      <c r="J17" s="43">
        <f t="shared" si="3"/>
        <v>62</v>
      </c>
      <c r="K17" s="43">
        <f t="shared" si="3"/>
        <v>74</v>
      </c>
      <c r="L17" s="43">
        <f t="shared" si="3"/>
        <v>81</v>
      </c>
      <c r="M17" s="44">
        <f t="shared" si="3"/>
        <v>103</v>
      </c>
      <c r="N17" s="45">
        <f t="shared" si="0"/>
        <v>47</v>
      </c>
      <c r="O17" s="46">
        <f t="shared" si="1"/>
        <v>166</v>
      </c>
      <c r="P17" s="47">
        <f t="shared" si="2"/>
        <v>0.7793427230046949</v>
      </c>
    </row>
    <row r="18" spans="1:16" ht="11.25">
      <c r="A18" s="32" t="s">
        <v>210</v>
      </c>
      <c r="B18" s="33" t="s">
        <v>0</v>
      </c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38"/>
      <c r="P18" s="39"/>
    </row>
    <row r="19" spans="1:16" ht="11.25">
      <c r="A19" s="5" t="s">
        <v>206</v>
      </c>
      <c r="B19" s="33" t="s">
        <v>1</v>
      </c>
      <c r="C19" s="33">
        <f>SUM('By Lot'!C144,'By Lot'!C161)</f>
        <v>23</v>
      </c>
      <c r="D19" s="34">
        <f>SUM('By Lot'!D144,'By Lot'!D161)</f>
        <v>17</v>
      </c>
      <c r="E19" s="35">
        <f>SUM('By Lot'!E144,'By Lot'!E161)</f>
        <v>10</v>
      </c>
      <c r="F19" s="35">
        <f>SUM('By Lot'!F144,'By Lot'!F161)</f>
        <v>5</v>
      </c>
      <c r="G19" s="35">
        <f>SUM('By Lot'!G144,'By Lot'!G161)</f>
        <v>2</v>
      </c>
      <c r="H19" s="35">
        <f>SUM('By Lot'!H144,'By Lot'!H161)</f>
        <v>2</v>
      </c>
      <c r="I19" s="35">
        <f>SUM('By Lot'!I144,'By Lot'!I161)</f>
        <v>4</v>
      </c>
      <c r="J19" s="35">
        <f>SUM('By Lot'!J144,'By Lot'!J161)</f>
        <v>3</v>
      </c>
      <c r="K19" s="35">
        <f>SUM('By Lot'!K144,'By Lot'!K161)</f>
        <v>2</v>
      </c>
      <c r="L19" s="35">
        <f>SUM('By Lot'!L144,'By Lot'!L161)</f>
        <v>4</v>
      </c>
      <c r="M19" s="36">
        <f>SUM('By Lot'!M144,'By Lot'!M161)</f>
        <v>7</v>
      </c>
      <c r="N19" s="37">
        <f t="shared" si="0"/>
        <v>2</v>
      </c>
      <c r="O19" s="38">
        <f t="shared" si="1"/>
        <v>21</v>
      </c>
      <c r="P19" s="39">
        <f t="shared" si="2"/>
        <v>0.9130434782608695</v>
      </c>
    </row>
    <row r="20" spans="1:16" ht="11.25">
      <c r="A20" s="5"/>
      <c r="B20" s="33" t="s">
        <v>2</v>
      </c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38"/>
      <c r="P20" s="39"/>
    </row>
    <row r="21" spans="1:16" ht="11.25">
      <c r="A21" s="5"/>
      <c r="B21" s="33" t="s">
        <v>449</v>
      </c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38"/>
      <c r="P21" s="39"/>
    </row>
    <row r="22" spans="1:16" ht="11.25">
      <c r="A22" s="5"/>
      <c r="B22" s="33" t="s">
        <v>4</v>
      </c>
      <c r="C22" s="33"/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38"/>
      <c r="P22" s="39"/>
    </row>
    <row r="23" spans="1:16" ht="11.25">
      <c r="A23" s="5"/>
      <c r="B23" s="33" t="s">
        <v>89</v>
      </c>
      <c r="C23" s="33">
        <f>SUM('By Lot'!C149:C154,'By Lot'!C166:C171)</f>
        <v>20</v>
      </c>
      <c r="D23" s="34">
        <f>SUM('By Lot'!D149:D154,'By Lot'!D166:D171)</f>
        <v>14</v>
      </c>
      <c r="E23" s="35">
        <f>SUM('By Lot'!E149:E154,'By Lot'!E166:E171)</f>
        <v>11</v>
      </c>
      <c r="F23" s="35">
        <f>SUM('By Lot'!F149:F154,'By Lot'!F166:F171)</f>
        <v>2</v>
      </c>
      <c r="G23" s="35">
        <f>SUM('By Lot'!G149:G154,'By Lot'!G166:G171)</f>
        <v>1</v>
      </c>
      <c r="H23" s="35">
        <f>SUM('By Lot'!H149:H154,'By Lot'!H166:H171)</f>
        <v>1</v>
      </c>
      <c r="I23" s="35">
        <f>SUM('By Lot'!I149:I154,'By Lot'!I166:I171)</f>
        <v>2</v>
      </c>
      <c r="J23" s="35">
        <f>SUM('By Lot'!J149:J154,'By Lot'!J166:J171)</f>
        <v>1</v>
      </c>
      <c r="K23" s="35">
        <f>SUM('By Lot'!K149:K154,'By Lot'!K166:K171)</f>
        <v>1</v>
      </c>
      <c r="L23" s="35">
        <f>SUM('By Lot'!L149:L154,'By Lot'!L166:L171)</f>
        <v>2</v>
      </c>
      <c r="M23" s="36">
        <f>SUM('By Lot'!M149:M154,'By Lot'!M166:M171)</f>
        <v>8</v>
      </c>
      <c r="N23" s="37">
        <f t="shared" si="0"/>
        <v>1</v>
      </c>
      <c r="O23" s="38">
        <f t="shared" si="1"/>
        <v>19</v>
      </c>
      <c r="P23" s="39">
        <f t="shared" si="2"/>
        <v>0.95</v>
      </c>
    </row>
    <row r="24" spans="1:16" ht="11.25">
      <c r="A24" s="5"/>
      <c r="B24" s="33" t="s">
        <v>93</v>
      </c>
      <c r="C24" s="33">
        <f>SUM('By Lot'!C155,'By Lot'!C172)</f>
        <v>3</v>
      </c>
      <c r="D24" s="34">
        <f>SUM('By Lot'!D155,'By Lot'!D172)</f>
        <v>3</v>
      </c>
      <c r="E24" s="35">
        <f>SUM('By Lot'!E155,'By Lot'!E172)</f>
        <v>3</v>
      </c>
      <c r="F24" s="35">
        <f>SUM('By Lot'!F155,'By Lot'!F172)</f>
        <v>2</v>
      </c>
      <c r="G24" s="35">
        <f>SUM('By Lot'!G155,'By Lot'!G172)</f>
        <v>2</v>
      </c>
      <c r="H24" s="35">
        <f>SUM('By Lot'!H155,'By Lot'!H172)</f>
        <v>3</v>
      </c>
      <c r="I24" s="35">
        <f>SUM('By Lot'!I155,'By Lot'!I172)</f>
        <v>3</v>
      </c>
      <c r="J24" s="35">
        <f>SUM('By Lot'!J155,'By Lot'!J172)</f>
        <v>3</v>
      </c>
      <c r="K24" s="35">
        <f>SUM('By Lot'!K155,'By Lot'!K172)</f>
        <v>3</v>
      </c>
      <c r="L24" s="35">
        <f>SUM('By Lot'!L155,'By Lot'!L172)</f>
        <v>3</v>
      </c>
      <c r="M24" s="36">
        <f>SUM('By Lot'!M155,'By Lot'!M172)</f>
        <v>3</v>
      </c>
      <c r="N24" s="37">
        <f t="shared" si="0"/>
        <v>2</v>
      </c>
      <c r="O24" s="38">
        <f t="shared" si="1"/>
        <v>1</v>
      </c>
      <c r="P24" s="39">
        <f t="shared" si="2"/>
        <v>0.3333333333333333</v>
      </c>
    </row>
    <row r="25" spans="1:16" ht="11.25">
      <c r="A25" s="5"/>
      <c r="B25" s="33" t="s">
        <v>254</v>
      </c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38"/>
      <c r="P25" s="39"/>
    </row>
    <row r="26" spans="1:16" ht="11.25">
      <c r="A26" s="5"/>
      <c r="B26" s="33" t="s">
        <v>255</v>
      </c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/>
      <c r="P26" s="39"/>
    </row>
    <row r="27" spans="1:16" ht="11.25">
      <c r="A27" s="5"/>
      <c r="B27" s="33" t="s">
        <v>5</v>
      </c>
      <c r="C27" s="33">
        <f>SUM('By Lot'!C158,'By Lot'!C175)</f>
        <v>1</v>
      </c>
      <c r="D27" s="34">
        <f>SUM('By Lot'!D158,'By Lot'!D175)</f>
        <v>1</v>
      </c>
      <c r="E27" s="35">
        <f>SUM('By Lot'!E158,'By Lot'!E175)</f>
        <v>1</v>
      </c>
      <c r="F27" s="35">
        <f>SUM('By Lot'!F158,'By Lot'!F175)</f>
        <v>1</v>
      </c>
      <c r="G27" s="35">
        <f>SUM('By Lot'!G158,'By Lot'!G175)</f>
        <v>1</v>
      </c>
      <c r="H27" s="35">
        <f>SUM('By Lot'!H158,'By Lot'!H175)</f>
        <v>1</v>
      </c>
      <c r="I27" s="35">
        <f>SUM('By Lot'!I158,'By Lot'!I175)</f>
        <v>1</v>
      </c>
      <c r="J27" s="35">
        <f>SUM('By Lot'!J158,'By Lot'!J175)</f>
        <v>1</v>
      </c>
      <c r="K27" s="35">
        <f>SUM('By Lot'!K158,'By Lot'!K175)</f>
        <v>1</v>
      </c>
      <c r="L27" s="35">
        <f>SUM('By Lot'!L158,'By Lot'!L175)</f>
        <v>1</v>
      </c>
      <c r="M27" s="36">
        <f>SUM('By Lot'!M158,'By Lot'!M175)</f>
        <v>1</v>
      </c>
      <c r="N27" s="37">
        <f t="shared" si="0"/>
        <v>1</v>
      </c>
      <c r="O27" s="38">
        <f t="shared" si="1"/>
        <v>0</v>
      </c>
      <c r="P27" s="39">
        <f t="shared" si="2"/>
        <v>0</v>
      </c>
    </row>
    <row r="28" spans="1:16" ht="11.25">
      <c r="A28" s="40"/>
      <c r="B28" s="41" t="s">
        <v>6</v>
      </c>
      <c r="C28" s="41">
        <f aca="true" t="shared" si="4" ref="C28:M28">SUM(C18:C27)</f>
        <v>47</v>
      </c>
      <c r="D28" s="42">
        <f t="shared" si="4"/>
        <v>35</v>
      </c>
      <c r="E28" s="43">
        <f t="shared" si="4"/>
        <v>25</v>
      </c>
      <c r="F28" s="43">
        <f t="shared" si="4"/>
        <v>10</v>
      </c>
      <c r="G28" s="43">
        <f t="shared" si="4"/>
        <v>6</v>
      </c>
      <c r="H28" s="43">
        <f t="shared" si="4"/>
        <v>7</v>
      </c>
      <c r="I28" s="43">
        <f t="shared" si="4"/>
        <v>10</v>
      </c>
      <c r="J28" s="43">
        <f t="shared" si="4"/>
        <v>8</v>
      </c>
      <c r="K28" s="43">
        <f t="shared" si="4"/>
        <v>7</v>
      </c>
      <c r="L28" s="43">
        <f t="shared" si="4"/>
        <v>10</v>
      </c>
      <c r="M28" s="44">
        <f t="shared" si="4"/>
        <v>19</v>
      </c>
      <c r="N28" s="45">
        <f t="shared" si="0"/>
        <v>6</v>
      </c>
      <c r="O28" s="46">
        <f t="shared" si="1"/>
        <v>41</v>
      </c>
      <c r="P28" s="47">
        <f t="shared" si="2"/>
        <v>0.8723404255319149</v>
      </c>
    </row>
    <row r="29" spans="1:16" ht="11.25">
      <c r="A29" s="32" t="s">
        <v>210</v>
      </c>
      <c r="B29" s="33" t="s">
        <v>0</v>
      </c>
      <c r="C29" s="33"/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38"/>
      <c r="P29" s="39"/>
    </row>
    <row r="30" spans="1:16" ht="11.25">
      <c r="A30" s="5" t="s">
        <v>222</v>
      </c>
      <c r="B30" s="33" t="s">
        <v>1</v>
      </c>
      <c r="C30" s="33"/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38"/>
      <c r="P30" s="39"/>
    </row>
    <row r="31" spans="1:16" ht="11.25">
      <c r="A31" s="5"/>
      <c r="B31" s="33" t="s">
        <v>2</v>
      </c>
      <c r="C31" s="33">
        <f>SUM('By Lot'!C179,'By Lot'!C196,'By Lot'!C213)</f>
        <v>151</v>
      </c>
      <c r="D31" s="34">
        <f>SUM('By Lot'!D179,'By Lot'!D196,'By Lot'!D213)</f>
        <v>122</v>
      </c>
      <c r="E31" s="35">
        <f>SUM('By Lot'!E179,'By Lot'!E196,'By Lot'!E213)</f>
        <v>91</v>
      </c>
      <c r="F31" s="35">
        <f>SUM('By Lot'!F179,'By Lot'!F196,'By Lot'!F213)</f>
        <v>61</v>
      </c>
      <c r="G31" s="35">
        <f>SUM('By Lot'!G179,'By Lot'!G196,'By Lot'!G213)</f>
        <v>34</v>
      </c>
      <c r="H31" s="35">
        <f>SUM('By Lot'!H179,'By Lot'!H196,'By Lot'!H213)</f>
        <v>42</v>
      </c>
      <c r="I31" s="35">
        <f>SUM('By Lot'!I179,'By Lot'!I196,'By Lot'!I213)</f>
        <v>46</v>
      </c>
      <c r="J31" s="35">
        <f>SUM('By Lot'!J179,'By Lot'!J196,'By Lot'!J213)</f>
        <v>42</v>
      </c>
      <c r="K31" s="35">
        <f>SUM('By Lot'!K179,'By Lot'!K196,'By Lot'!K213)</f>
        <v>47</v>
      </c>
      <c r="L31" s="35">
        <f>SUM('By Lot'!L179,'By Lot'!L196,'By Lot'!L213)</f>
        <v>56</v>
      </c>
      <c r="M31" s="36">
        <f>SUM('By Lot'!M179,'By Lot'!M196,'By Lot'!M213)</f>
        <v>88</v>
      </c>
      <c r="N31" s="37">
        <f t="shared" si="0"/>
        <v>34</v>
      </c>
      <c r="O31" s="38">
        <f t="shared" si="1"/>
        <v>117</v>
      </c>
      <c r="P31" s="39">
        <f t="shared" si="2"/>
        <v>0.7748344370860927</v>
      </c>
    </row>
    <row r="32" spans="1:16" ht="11.25">
      <c r="A32" s="5"/>
      <c r="B32" s="33" t="s">
        <v>449</v>
      </c>
      <c r="C32" s="33">
        <f>SUM('By Lot'!C180:C181,'By Lot'!C197:C198,'By Lot'!C214:C215)</f>
        <v>4</v>
      </c>
      <c r="D32" s="34">
        <f>SUM('By Lot'!D180:D181,'By Lot'!D197:D198,'By Lot'!D214:D215)</f>
        <v>4</v>
      </c>
      <c r="E32" s="35">
        <f>SUM('By Lot'!E180:E181,'By Lot'!E197:E198,'By Lot'!E214:E215)</f>
        <v>4</v>
      </c>
      <c r="F32" s="35">
        <f>SUM('By Lot'!F180:F181,'By Lot'!F197:F198,'By Lot'!F214:F215)</f>
        <v>3</v>
      </c>
      <c r="G32" s="35">
        <f>SUM('By Lot'!G180:G181,'By Lot'!G197:G198,'By Lot'!G214:G215)</f>
        <v>2</v>
      </c>
      <c r="H32" s="35">
        <f>SUM('By Lot'!H180:H181,'By Lot'!H197:H198,'By Lot'!H214:H215)</f>
        <v>3</v>
      </c>
      <c r="I32" s="35">
        <f>SUM('By Lot'!I180:I181,'By Lot'!I197:I198,'By Lot'!I214:I215)</f>
        <v>3</v>
      </c>
      <c r="J32" s="35">
        <f>SUM('By Lot'!J180:J181,'By Lot'!J197:J198,'By Lot'!J214:J215)</f>
        <v>3</v>
      </c>
      <c r="K32" s="35">
        <f>SUM('By Lot'!K180:K181,'By Lot'!K197:K198,'By Lot'!K214:K215)</f>
        <v>3</v>
      </c>
      <c r="L32" s="35">
        <f>SUM('By Lot'!L180:L181,'By Lot'!L197:L198,'By Lot'!L214:L215)</f>
        <v>2</v>
      </c>
      <c r="M32" s="36">
        <f>SUM('By Lot'!M180:M181,'By Lot'!M197:M198,'By Lot'!M214:M215)</f>
        <v>3</v>
      </c>
      <c r="N32" s="37">
        <f t="shared" si="0"/>
        <v>2</v>
      </c>
      <c r="O32" s="38">
        <f t="shared" si="1"/>
        <v>2</v>
      </c>
      <c r="P32" s="39">
        <f t="shared" si="2"/>
        <v>0.5</v>
      </c>
    </row>
    <row r="33" spans="1:16" ht="11.25">
      <c r="A33" s="5"/>
      <c r="B33" s="33" t="s">
        <v>4</v>
      </c>
      <c r="C33" s="33"/>
      <c r="D33" s="34"/>
      <c r="E33" s="35"/>
      <c r="F33" s="35"/>
      <c r="G33" s="35"/>
      <c r="H33" s="35"/>
      <c r="I33" s="35"/>
      <c r="J33" s="35"/>
      <c r="K33" s="35"/>
      <c r="L33" s="35"/>
      <c r="M33" s="36"/>
      <c r="N33" s="37"/>
      <c r="O33" s="38"/>
      <c r="P33" s="39"/>
    </row>
    <row r="34" spans="1:16" ht="11.25">
      <c r="A34" s="5"/>
      <c r="B34" s="33" t="s">
        <v>89</v>
      </c>
      <c r="C34" s="33"/>
      <c r="D34" s="34"/>
      <c r="E34" s="35"/>
      <c r="F34" s="35"/>
      <c r="G34" s="35"/>
      <c r="H34" s="35"/>
      <c r="I34" s="35"/>
      <c r="J34" s="35"/>
      <c r="K34" s="35"/>
      <c r="L34" s="35"/>
      <c r="M34" s="36"/>
      <c r="N34" s="37"/>
      <c r="O34" s="38"/>
      <c r="P34" s="39"/>
    </row>
    <row r="35" spans="1:16" ht="11.25">
      <c r="A35" s="5"/>
      <c r="B35" s="33" t="s">
        <v>93</v>
      </c>
      <c r="C35" s="33">
        <f>SUM('By Lot'!C189,'By Lot'!C206,'By Lot'!C223)</f>
        <v>6</v>
      </c>
      <c r="D35" s="34">
        <f>SUM('By Lot'!D189,'By Lot'!D206,'By Lot'!D223)</f>
        <v>6</v>
      </c>
      <c r="E35" s="35">
        <f>SUM('By Lot'!E189,'By Lot'!E206,'By Lot'!E223)</f>
        <v>5</v>
      </c>
      <c r="F35" s="35">
        <f>SUM('By Lot'!F189,'By Lot'!F206,'By Lot'!F223)</f>
        <v>4</v>
      </c>
      <c r="G35" s="35">
        <f>SUM('By Lot'!G189,'By Lot'!G206,'By Lot'!G223)</f>
        <v>4</v>
      </c>
      <c r="H35" s="35">
        <f>SUM('By Lot'!H189,'By Lot'!H206,'By Lot'!H223)</f>
        <v>4</v>
      </c>
      <c r="I35" s="35">
        <f>SUM('By Lot'!I189,'By Lot'!I206,'By Lot'!I223)</f>
        <v>4</v>
      </c>
      <c r="J35" s="35">
        <f>SUM('By Lot'!J189,'By Lot'!J206,'By Lot'!J223)</f>
        <v>4</v>
      </c>
      <c r="K35" s="35">
        <f>SUM('By Lot'!K189,'By Lot'!K206,'By Lot'!K223)</f>
        <v>4</v>
      </c>
      <c r="L35" s="35">
        <f>SUM('By Lot'!L189,'By Lot'!L206,'By Lot'!L223)</f>
        <v>4</v>
      </c>
      <c r="M35" s="36">
        <f>SUM('By Lot'!M189,'By Lot'!M206,'By Lot'!M223)</f>
        <v>4</v>
      </c>
      <c r="N35" s="37">
        <f t="shared" si="0"/>
        <v>4</v>
      </c>
      <c r="O35" s="38">
        <f t="shared" si="1"/>
        <v>2</v>
      </c>
      <c r="P35" s="39">
        <f t="shared" si="2"/>
        <v>0.3333333333333333</v>
      </c>
    </row>
    <row r="36" spans="1:16" ht="11.25">
      <c r="A36" s="5"/>
      <c r="B36" s="33" t="s">
        <v>254</v>
      </c>
      <c r="C36" s="33"/>
      <c r="D36" s="34"/>
      <c r="E36" s="35"/>
      <c r="F36" s="35"/>
      <c r="G36" s="35"/>
      <c r="H36" s="35"/>
      <c r="I36" s="35"/>
      <c r="J36" s="35"/>
      <c r="K36" s="35"/>
      <c r="L36" s="35"/>
      <c r="M36" s="36"/>
      <c r="N36" s="37"/>
      <c r="O36" s="38"/>
      <c r="P36" s="39"/>
    </row>
    <row r="37" spans="1:16" ht="11.25">
      <c r="A37" s="5"/>
      <c r="B37" s="33" t="s">
        <v>255</v>
      </c>
      <c r="C37" s="33">
        <f>SUM('By Lot'!C191,'By Lot'!C208,'By Lot'!C225)</f>
        <v>1</v>
      </c>
      <c r="D37" s="34">
        <f>SUM('By Lot'!D191,'By Lot'!D208,'By Lot'!D225)</f>
        <v>1</v>
      </c>
      <c r="E37" s="35">
        <f>SUM('By Lot'!E191,'By Lot'!E208,'By Lot'!E225)</f>
        <v>1</v>
      </c>
      <c r="F37" s="35">
        <f>SUM('By Lot'!F191,'By Lot'!F208,'By Lot'!F225)</f>
        <v>1</v>
      </c>
      <c r="G37" s="35">
        <f>SUM('By Lot'!G191,'By Lot'!G208,'By Lot'!G225)</f>
        <v>1</v>
      </c>
      <c r="H37" s="35">
        <f>SUM('By Lot'!H191,'By Lot'!H208,'By Lot'!H225)</f>
        <v>1</v>
      </c>
      <c r="I37" s="35">
        <f>SUM('By Lot'!I191,'By Lot'!I208,'By Lot'!I225)</f>
        <v>0</v>
      </c>
      <c r="J37" s="35">
        <f>SUM('By Lot'!J191,'By Lot'!J208,'By Lot'!J225)</f>
        <v>1</v>
      </c>
      <c r="K37" s="35">
        <f>SUM('By Lot'!K191,'By Lot'!K208,'By Lot'!K225)</f>
        <v>1</v>
      </c>
      <c r="L37" s="35">
        <f>SUM('By Lot'!L191,'By Lot'!L208,'By Lot'!L225)</f>
        <v>1</v>
      </c>
      <c r="M37" s="36">
        <f>SUM('By Lot'!M191,'By Lot'!M208,'By Lot'!M225)</f>
        <v>1</v>
      </c>
      <c r="N37" s="37">
        <f t="shared" si="0"/>
        <v>0</v>
      </c>
      <c r="O37" s="38">
        <f t="shared" si="1"/>
        <v>1</v>
      </c>
      <c r="P37" s="39">
        <f t="shared" si="2"/>
        <v>1</v>
      </c>
    </row>
    <row r="38" spans="1:16" ht="11.25">
      <c r="A38" s="5"/>
      <c r="B38" s="33" t="s">
        <v>5</v>
      </c>
      <c r="C38" s="33">
        <f>SUM('By Lot'!C192,'By Lot'!C209,'By Lot'!C226)</f>
        <v>3</v>
      </c>
      <c r="D38" s="34">
        <f>SUM('By Lot'!D192,'By Lot'!D209,'By Lot'!D226)</f>
        <v>3</v>
      </c>
      <c r="E38" s="35">
        <f>SUM('By Lot'!E192,'By Lot'!E209,'By Lot'!E226)</f>
        <v>3</v>
      </c>
      <c r="F38" s="35">
        <f>SUM('By Lot'!F192,'By Lot'!F209,'By Lot'!F226)</f>
        <v>3</v>
      </c>
      <c r="G38" s="35">
        <f>SUM('By Lot'!G192,'By Lot'!G209,'By Lot'!G226)</f>
        <v>2</v>
      </c>
      <c r="H38" s="35">
        <f>SUM('By Lot'!H192,'By Lot'!H209,'By Lot'!H226)</f>
        <v>2</v>
      </c>
      <c r="I38" s="35">
        <f>SUM('By Lot'!I192,'By Lot'!I209,'By Lot'!I226)</f>
        <v>2</v>
      </c>
      <c r="J38" s="35">
        <f>SUM('By Lot'!J192,'By Lot'!J209,'By Lot'!J226)</f>
        <v>2</v>
      </c>
      <c r="K38" s="35">
        <f>SUM('By Lot'!K192,'By Lot'!K209,'By Lot'!K226)</f>
        <v>2</v>
      </c>
      <c r="L38" s="35">
        <f>SUM('By Lot'!L192,'By Lot'!L209,'By Lot'!L226)</f>
        <v>2</v>
      </c>
      <c r="M38" s="36">
        <f>SUM('By Lot'!M192,'By Lot'!M209,'By Lot'!M226)</f>
        <v>2</v>
      </c>
      <c r="N38" s="37">
        <f t="shared" si="0"/>
        <v>2</v>
      </c>
      <c r="O38" s="38">
        <f t="shared" si="1"/>
        <v>1</v>
      </c>
      <c r="P38" s="39">
        <f t="shared" si="2"/>
        <v>0.3333333333333333</v>
      </c>
    </row>
    <row r="39" spans="1:16" ht="11.25">
      <c r="A39" s="40"/>
      <c r="B39" s="41" t="s">
        <v>6</v>
      </c>
      <c r="C39" s="41">
        <f aca="true" t="shared" si="5" ref="C39:M39">SUM(C29:C38)</f>
        <v>165</v>
      </c>
      <c r="D39" s="42">
        <f t="shared" si="5"/>
        <v>136</v>
      </c>
      <c r="E39" s="43">
        <f t="shared" si="5"/>
        <v>104</v>
      </c>
      <c r="F39" s="43">
        <f t="shared" si="5"/>
        <v>72</v>
      </c>
      <c r="G39" s="43">
        <f t="shared" si="5"/>
        <v>43</v>
      </c>
      <c r="H39" s="43">
        <f t="shared" si="5"/>
        <v>52</v>
      </c>
      <c r="I39" s="43">
        <f t="shared" si="5"/>
        <v>55</v>
      </c>
      <c r="J39" s="43">
        <f t="shared" si="5"/>
        <v>52</v>
      </c>
      <c r="K39" s="43">
        <f t="shared" si="5"/>
        <v>57</v>
      </c>
      <c r="L39" s="43">
        <f t="shared" si="5"/>
        <v>65</v>
      </c>
      <c r="M39" s="44">
        <f t="shared" si="5"/>
        <v>98</v>
      </c>
      <c r="N39" s="45">
        <f t="shared" si="0"/>
        <v>43</v>
      </c>
      <c r="O39" s="46">
        <f t="shared" si="1"/>
        <v>122</v>
      </c>
      <c r="P39" s="47">
        <f t="shared" si="2"/>
        <v>0.7393939393939394</v>
      </c>
    </row>
    <row r="40" spans="1:16" ht="11.25">
      <c r="A40" s="32" t="s">
        <v>151</v>
      </c>
      <c r="B40" s="33" t="s">
        <v>0</v>
      </c>
      <c r="C40" s="33"/>
      <c r="D40" s="34"/>
      <c r="E40" s="35"/>
      <c r="F40" s="35"/>
      <c r="G40" s="35"/>
      <c r="H40" s="35"/>
      <c r="I40" s="35"/>
      <c r="J40" s="35"/>
      <c r="K40" s="35"/>
      <c r="L40" s="35"/>
      <c r="M40" s="36"/>
      <c r="N40" s="37"/>
      <c r="O40" s="38"/>
      <c r="P40" s="39"/>
    </row>
    <row r="41" spans="1:16" ht="11.25">
      <c r="A41" s="5"/>
      <c r="B41" s="33" t="s">
        <v>1</v>
      </c>
      <c r="C41" s="33"/>
      <c r="D41" s="34"/>
      <c r="E41" s="35"/>
      <c r="F41" s="35"/>
      <c r="G41" s="35"/>
      <c r="H41" s="35"/>
      <c r="I41" s="35"/>
      <c r="J41" s="35"/>
      <c r="K41" s="35"/>
      <c r="L41" s="35"/>
      <c r="M41" s="36"/>
      <c r="N41" s="37"/>
      <c r="O41" s="38"/>
      <c r="P41" s="39"/>
    </row>
    <row r="42" spans="1:16" ht="11.25">
      <c r="A42" s="5"/>
      <c r="B42" s="33" t="s">
        <v>2</v>
      </c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7"/>
      <c r="O42" s="38"/>
      <c r="P42" s="39"/>
    </row>
    <row r="43" spans="1:16" ht="11.25">
      <c r="A43" s="5"/>
      <c r="B43" s="33" t="s">
        <v>449</v>
      </c>
      <c r="C43" s="33"/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7"/>
      <c r="O43" s="38"/>
      <c r="P43" s="39"/>
    </row>
    <row r="44" spans="1:16" ht="11.25">
      <c r="A44" s="5"/>
      <c r="B44" s="33" t="s">
        <v>4</v>
      </c>
      <c r="C44" s="33"/>
      <c r="D44" s="34"/>
      <c r="E44" s="35"/>
      <c r="F44" s="35"/>
      <c r="G44" s="35"/>
      <c r="H44" s="35"/>
      <c r="I44" s="35"/>
      <c r="J44" s="35"/>
      <c r="K44" s="35"/>
      <c r="L44" s="35"/>
      <c r="M44" s="36"/>
      <c r="N44" s="37"/>
      <c r="O44" s="38"/>
      <c r="P44" s="39"/>
    </row>
    <row r="45" spans="1:16" ht="11.25">
      <c r="A45" s="5"/>
      <c r="B45" s="33" t="s">
        <v>89</v>
      </c>
      <c r="C45" s="33">
        <f>SUM('By Lot'!C234:C239)</f>
        <v>249</v>
      </c>
      <c r="D45" s="34">
        <f>SUM('By Lot'!D234:D239)</f>
        <v>237</v>
      </c>
      <c r="E45" s="35">
        <f>SUM('By Lot'!E234:E239)</f>
        <v>206</v>
      </c>
      <c r="F45" s="35">
        <f>SUM('By Lot'!F234:F239)</f>
        <v>158</v>
      </c>
      <c r="G45" s="35">
        <f>SUM('By Lot'!G234:G239)</f>
        <v>103</v>
      </c>
      <c r="H45" s="35">
        <f>SUM('By Lot'!H234:H239)</f>
        <v>82</v>
      </c>
      <c r="I45" s="35">
        <f>SUM('By Lot'!I234:I239)</f>
        <v>93</v>
      </c>
      <c r="J45" s="35">
        <f>SUM('By Lot'!J234:J239)</f>
        <v>95</v>
      </c>
      <c r="K45" s="35">
        <f>SUM('By Lot'!K234:K239)</f>
        <v>109</v>
      </c>
      <c r="L45" s="35">
        <f>SUM('By Lot'!L234:L239)</f>
        <v>127</v>
      </c>
      <c r="M45" s="36">
        <f>SUM('By Lot'!M234:M239)</f>
        <v>174</v>
      </c>
      <c r="N45" s="37">
        <f t="shared" si="0"/>
        <v>82</v>
      </c>
      <c r="O45" s="38">
        <f t="shared" si="1"/>
        <v>167</v>
      </c>
      <c r="P45" s="39">
        <f t="shared" si="2"/>
        <v>0.6706827309236948</v>
      </c>
    </row>
    <row r="46" spans="1:16" ht="11.25">
      <c r="A46" s="5"/>
      <c r="B46" s="33" t="s">
        <v>93</v>
      </c>
      <c r="C46" s="33">
        <f>SUM('By Lot'!C240)</f>
        <v>9</v>
      </c>
      <c r="D46" s="34">
        <f>SUM('By Lot'!D240)</f>
        <v>8</v>
      </c>
      <c r="E46" s="35">
        <f>SUM('By Lot'!E240)</f>
        <v>8</v>
      </c>
      <c r="F46" s="35">
        <f>SUM('By Lot'!F240)</f>
        <v>6</v>
      </c>
      <c r="G46" s="35">
        <f>SUM('By Lot'!G240)</f>
        <v>5</v>
      </c>
      <c r="H46" s="35">
        <f>SUM('By Lot'!H240)</f>
        <v>5</v>
      </c>
      <c r="I46" s="35">
        <f>SUM('By Lot'!I240)</f>
        <v>2</v>
      </c>
      <c r="J46" s="35">
        <f>SUM('By Lot'!J240)</f>
        <v>3</v>
      </c>
      <c r="K46" s="35">
        <f>SUM('By Lot'!K240)</f>
        <v>4</v>
      </c>
      <c r="L46" s="35">
        <f>SUM('By Lot'!L240)</f>
        <v>6</v>
      </c>
      <c r="M46" s="36">
        <f>SUM('By Lot'!M240)</f>
        <v>8</v>
      </c>
      <c r="N46" s="37">
        <f t="shared" si="0"/>
        <v>2</v>
      </c>
      <c r="O46" s="38">
        <f t="shared" si="1"/>
        <v>7</v>
      </c>
      <c r="P46" s="39">
        <f t="shared" si="2"/>
        <v>0.7777777777777778</v>
      </c>
    </row>
    <row r="47" spans="1:16" ht="11.25">
      <c r="A47" s="5"/>
      <c r="B47" s="33" t="s">
        <v>254</v>
      </c>
      <c r="C47" s="33"/>
      <c r="D47" s="34"/>
      <c r="E47" s="35"/>
      <c r="F47" s="35"/>
      <c r="G47" s="35"/>
      <c r="H47" s="35"/>
      <c r="I47" s="35"/>
      <c r="J47" s="35"/>
      <c r="K47" s="35"/>
      <c r="L47" s="35"/>
      <c r="M47" s="36"/>
      <c r="N47" s="37"/>
      <c r="O47" s="38"/>
      <c r="P47" s="39"/>
    </row>
    <row r="48" spans="1:16" ht="11.25">
      <c r="A48" s="5"/>
      <c r="B48" s="33" t="s">
        <v>255</v>
      </c>
      <c r="C48" s="33"/>
      <c r="D48" s="34"/>
      <c r="E48" s="35"/>
      <c r="F48" s="35"/>
      <c r="G48" s="35"/>
      <c r="H48" s="35"/>
      <c r="I48" s="35"/>
      <c r="J48" s="35"/>
      <c r="K48" s="35"/>
      <c r="L48" s="35"/>
      <c r="M48" s="36"/>
      <c r="N48" s="37"/>
      <c r="O48" s="38"/>
      <c r="P48" s="39"/>
    </row>
    <row r="49" spans="1:16" ht="11.25">
      <c r="A49" s="5"/>
      <c r="B49" s="33" t="s">
        <v>5</v>
      </c>
      <c r="C49" s="33"/>
      <c r="D49" s="34"/>
      <c r="E49" s="35"/>
      <c r="F49" s="35"/>
      <c r="G49" s="35"/>
      <c r="H49" s="35"/>
      <c r="I49" s="35"/>
      <c r="J49" s="35"/>
      <c r="K49" s="35"/>
      <c r="L49" s="35"/>
      <c r="M49" s="36"/>
      <c r="N49" s="37"/>
      <c r="O49" s="38"/>
      <c r="P49" s="39"/>
    </row>
    <row r="50" spans="1:16" ht="11.25">
      <c r="A50" s="40"/>
      <c r="B50" s="41" t="s">
        <v>6</v>
      </c>
      <c r="C50" s="41">
        <f aca="true" t="shared" si="6" ref="C50:M50">SUM(C40:C49)</f>
        <v>258</v>
      </c>
      <c r="D50" s="42">
        <f t="shared" si="6"/>
        <v>245</v>
      </c>
      <c r="E50" s="43">
        <f t="shared" si="6"/>
        <v>214</v>
      </c>
      <c r="F50" s="43">
        <f t="shared" si="6"/>
        <v>164</v>
      </c>
      <c r="G50" s="43">
        <f t="shared" si="6"/>
        <v>108</v>
      </c>
      <c r="H50" s="43">
        <f t="shared" si="6"/>
        <v>87</v>
      </c>
      <c r="I50" s="43">
        <f t="shared" si="6"/>
        <v>95</v>
      </c>
      <c r="J50" s="43">
        <f t="shared" si="6"/>
        <v>98</v>
      </c>
      <c r="K50" s="43">
        <f t="shared" si="6"/>
        <v>113</v>
      </c>
      <c r="L50" s="43">
        <f t="shared" si="6"/>
        <v>133</v>
      </c>
      <c r="M50" s="44">
        <f t="shared" si="6"/>
        <v>182</v>
      </c>
      <c r="N50" s="45">
        <f t="shared" si="0"/>
        <v>87</v>
      </c>
      <c r="O50" s="46">
        <f t="shared" si="1"/>
        <v>171</v>
      </c>
      <c r="P50" s="47">
        <f t="shared" si="2"/>
        <v>0.6627906976744186</v>
      </c>
    </row>
    <row r="51" spans="1:16" ht="11.25">
      <c r="A51" s="52" t="s">
        <v>211</v>
      </c>
      <c r="B51" s="33" t="s">
        <v>0</v>
      </c>
      <c r="C51" s="33"/>
      <c r="D51" s="34"/>
      <c r="E51" s="35"/>
      <c r="F51" s="35"/>
      <c r="G51" s="35"/>
      <c r="H51" s="35"/>
      <c r="I51" s="35"/>
      <c r="J51" s="35"/>
      <c r="K51" s="35"/>
      <c r="L51" s="35"/>
      <c r="M51" s="36"/>
      <c r="N51" s="37"/>
      <c r="O51" s="38"/>
      <c r="P51" s="39"/>
    </row>
    <row r="52" spans="1:16" ht="11.25">
      <c r="A52" s="37" t="s">
        <v>223</v>
      </c>
      <c r="B52" s="33" t="s">
        <v>1</v>
      </c>
      <c r="C52" s="33"/>
      <c r="D52" s="34"/>
      <c r="E52" s="35"/>
      <c r="F52" s="35"/>
      <c r="G52" s="35"/>
      <c r="H52" s="35"/>
      <c r="I52" s="35"/>
      <c r="J52" s="35"/>
      <c r="K52" s="35"/>
      <c r="L52" s="35"/>
      <c r="M52" s="36"/>
      <c r="N52" s="37"/>
      <c r="O52" s="38"/>
      <c r="P52" s="39"/>
    </row>
    <row r="53" spans="1:16" ht="11.25">
      <c r="A53" s="37"/>
      <c r="B53" s="33" t="s">
        <v>2</v>
      </c>
      <c r="C53" s="33"/>
      <c r="D53" s="34"/>
      <c r="E53" s="35"/>
      <c r="F53" s="35"/>
      <c r="G53" s="35"/>
      <c r="H53" s="35"/>
      <c r="I53" s="35"/>
      <c r="J53" s="35"/>
      <c r="K53" s="35"/>
      <c r="L53" s="35"/>
      <c r="M53" s="36"/>
      <c r="N53" s="37"/>
      <c r="O53" s="38"/>
      <c r="P53" s="39"/>
    </row>
    <row r="54" spans="1:16" ht="11.25">
      <c r="A54" s="37"/>
      <c r="B54" s="33" t="s">
        <v>449</v>
      </c>
      <c r="C54" s="33"/>
      <c r="D54" s="34"/>
      <c r="E54" s="35"/>
      <c r="F54" s="35"/>
      <c r="G54" s="35"/>
      <c r="H54" s="35"/>
      <c r="I54" s="35"/>
      <c r="J54" s="35"/>
      <c r="K54" s="35"/>
      <c r="L54" s="35"/>
      <c r="M54" s="36"/>
      <c r="N54" s="37"/>
      <c r="O54" s="38"/>
      <c r="P54" s="39"/>
    </row>
    <row r="55" spans="1:16" ht="11.25">
      <c r="A55" s="37"/>
      <c r="B55" s="33" t="s">
        <v>4</v>
      </c>
      <c r="C55" s="33"/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7"/>
      <c r="O55" s="38"/>
      <c r="P55" s="39"/>
    </row>
    <row r="56" spans="1:16" ht="11.25">
      <c r="A56" s="37"/>
      <c r="B56" s="33" t="s">
        <v>89</v>
      </c>
      <c r="C56" s="33">
        <f>SUM('By Lot'!C302:C307)</f>
        <v>7</v>
      </c>
      <c r="D56" s="34">
        <f>SUM('By Lot'!D302:D307)</f>
        <v>7</v>
      </c>
      <c r="E56" s="35">
        <f>SUM('By Lot'!E302:E307)</f>
        <v>6</v>
      </c>
      <c r="F56" s="35">
        <f>SUM('By Lot'!F302:F307)</f>
        <v>6</v>
      </c>
      <c r="G56" s="35">
        <f>SUM('By Lot'!G302:G307)</f>
        <v>4</v>
      </c>
      <c r="H56" s="35">
        <f>SUM('By Lot'!H302:H307)</f>
        <v>4</v>
      </c>
      <c r="I56" s="35">
        <f>SUM('By Lot'!I302:I307)</f>
        <v>5</v>
      </c>
      <c r="J56" s="35">
        <f>SUM('By Lot'!J302:J307)</f>
        <v>4</v>
      </c>
      <c r="K56" s="35">
        <f>SUM('By Lot'!K302:K307)</f>
        <v>4</v>
      </c>
      <c r="L56" s="35">
        <f>SUM('By Lot'!L302:L307)</f>
        <v>5</v>
      </c>
      <c r="M56" s="36">
        <f>SUM('By Lot'!M302:M307)</f>
        <v>5</v>
      </c>
      <c r="N56" s="37">
        <f t="shared" si="0"/>
        <v>4</v>
      </c>
      <c r="O56" s="38">
        <f t="shared" si="1"/>
        <v>3</v>
      </c>
      <c r="P56" s="39">
        <f t="shared" si="2"/>
        <v>0.42857142857142855</v>
      </c>
    </row>
    <row r="57" spans="1:16" ht="11.25">
      <c r="A57" s="37"/>
      <c r="B57" s="33" t="s">
        <v>93</v>
      </c>
      <c r="C57" s="33">
        <f>SUM('By Lot'!C308)</f>
        <v>2</v>
      </c>
      <c r="D57" s="34">
        <f>SUM('By Lot'!D308)</f>
        <v>2</v>
      </c>
      <c r="E57" s="35">
        <f>SUM('By Lot'!E308)</f>
        <v>2</v>
      </c>
      <c r="F57" s="35">
        <f>SUM('By Lot'!F308)</f>
        <v>2</v>
      </c>
      <c r="G57" s="35">
        <f>SUM('By Lot'!G308)</f>
        <v>1</v>
      </c>
      <c r="H57" s="35">
        <f>SUM('By Lot'!H308)</f>
        <v>1</v>
      </c>
      <c r="I57" s="35">
        <f>SUM('By Lot'!I308)</f>
        <v>1</v>
      </c>
      <c r="J57" s="35">
        <f>SUM('By Lot'!J308)</f>
        <v>1</v>
      </c>
      <c r="K57" s="35">
        <f>SUM('By Lot'!K308)</f>
        <v>1</v>
      </c>
      <c r="L57" s="35">
        <f>SUM('By Lot'!L308)</f>
        <v>1</v>
      </c>
      <c r="M57" s="36">
        <f>SUM('By Lot'!M308)</f>
        <v>1</v>
      </c>
      <c r="N57" s="37">
        <f t="shared" si="0"/>
        <v>1</v>
      </c>
      <c r="O57" s="38">
        <f t="shared" si="1"/>
        <v>1</v>
      </c>
      <c r="P57" s="39">
        <f t="shared" si="2"/>
        <v>0.5</v>
      </c>
    </row>
    <row r="58" spans="1:16" ht="11.25">
      <c r="A58" s="37"/>
      <c r="B58" s="33" t="s">
        <v>254</v>
      </c>
      <c r="C58" s="33"/>
      <c r="D58" s="34"/>
      <c r="E58" s="35"/>
      <c r="F58" s="35"/>
      <c r="G58" s="35"/>
      <c r="H58" s="35"/>
      <c r="I58" s="35"/>
      <c r="J58" s="35"/>
      <c r="K58" s="35"/>
      <c r="L58" s="35"/>
      <c r="M58" s="36"/>
      <c r="N58" s="37"/>
      <c r="O58" s="38"/>
      <c r="P58" s="39"/>
    </row>
    <row r="59" spans="1:16" ht="11.25">
      <c r="A59" s="37"/>
      <c r="B59" s="33" t="s">
        <v>255</v>
      </c>
      <c r="C59" s="33"/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7"/>
      <c r="O59" s="38"/>
      <c r="P59" s="39"/>
    </row>
    <row r="60" spans="1:16" ht="11.25">
      <c r="A60" s="37"/>
      <c r="B60" s="33" t="s">
        <v>5</v>
      </c>
      <c r="C60" s="33"/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8"/>
      <c r="P60" s="39"/>
    </row>
    <row r="61" spans="1:16" ht="11.25">
      <c r="A61" s="55"/>
      <c r="B61" s="41" t="s">
        <v>6</v>
      </c>
      <c r="C61" s="41">
        <f aca="true" t="shared" si="7" ref="C61:M61">SUM(C51:C60)</f>
        <v>9</v>
      </c>
      <c r="D61" s="42">
        <f t="shared" si="7"/>
        <v>9</v>
      </c>
      <c r="E61" s="43">
        <f t="shared" si="7"/>
        <v>8</v>
      </c>
      <c r="F61" s="43">
        <f t="shared" si="7"/>
        <v>8</v>
      </c>
      <c r="G61" s="43">
        <f t="shared" si="7"/>
        <v>5</v>
      </c>
      <c r="H61" s="43">
        <f t="shared" si="7"/>
        <v>5</v>
      </c>
      <c r="I61" s="43">
        <f t="shared" si="7"/>
        <v>6</v>
      </c>
      <c r="J61" s="43">
        <f t="shared" si="7"/>
        <v>5</v>
      </c>
      <c r="K61" s="43">
        <f t="shared" si="7"/>
        <v>5</v>
      </c>
      <c r="L61" s="43">
        <f t="shared" si="7"/>
        <v>6</v>
      </c>
      <c r="M61" s="44">
        <f t="shared" si="7"/>
        <v>6</v>
      </c>
      <c r="N61" s="45">
        <f t="shared" si="0"/>
        <v>5</v>
      </c>
      <c r="O61" s="46">
        <f t="shared" si="1"/>
        <v>4</v>
      </c>
      <c r="P61" s="47">
        <f t="shared" si="2"/>
        <v>0.4444444444444444</v>
      </c>
    </row>
    <row r="62" spans="1:16" ht="11.25">
      <c r="A62" s="32" t="s">
        <v>212</v>
      </c>
      <c r="B62" s="33" t="s">
        <v>0</v>
      </c>
      <c r="C62" s="33">
        <f>SUM('By Lot'!C245,'By Lot'!C262,'By Lot'!C279,'By Lot'!C313,'By Lot'!C330,'By Lot'!C347,'By Lot'!C364,'By Lot'!C381,'By Lot'!C415)</f>
        <v>241</v>
      </c>
      <c r="D62" s="34">
        <f>SUM('By Lot'!D245,'By Lot'!D262,'By Lot'!D279,'By Lot'!D313,'By Lot'!D330,'By Lot'!D347,'By Lot'!D364,'By Lot'!D381,'By Lot'!D415)</f>
        <v>196</v>
      </c>
      <c r="E62" s="35">
        <f>SUM('By Lot'!E245,'By Lot'!E262,'By Lot'!E279,'By Lot'!E313,'By Lot'!E330,'By Lot'!E347,'By Lot'!E364,'By Lot'!E381,'By Lot'!E415)</f>
        <v>121</v>
      </c>
      <c r="F62" s="35">
        <f>SUM('By Lot'!F245,'By Lot'!F262,'By Lot'!F279,'By Lot'!F313,'By Lot'!F330,'By Lot'!F347,'By Lot'!F364,'By Lot'!F381,'By Lot'!F415)</f>
        <v>64</v>
      </c>
      <c r="G62" s="35">
        <f>SUM('By Lot'!G245,'By Lot'!G262,'By Lot'!G279,'By Lot'!G313,'By Lot'!G330,'By Lot'!G347,'By Lot'!G364,'By Lot'!G381,'By Lot'!G415)</f>
        <v>15</v>
      </c>
      <c r="H62" s="35">
        <f>SUM('By Lot'!H245,'By Lot'!H262,'By Lot'!H279,'By Lot'!H313,'By Lot'!H330,'By Lot'!H347,'By Lot'!H364,'By Lot'!H381,'By Lot'!H415)</f>
        <v>2</v>
      </c>
      <c r="I62" s="35">
        <f>SUM('By Lot'!I245,'By Lot'!I262,'By Lot'!I279,'By Lot'!I313,'By Lot'!I330,'By Lot'!I347,'By Lot'!I364,'By Lot'!I381,'By Lot'!I415)</f>
        <v>7</v>
      </c>
      <c r="J62" s="35">
        <f>SUM('By Lot'!J245,'By Lot'!J262,'By Lot'!J279,'By Lot'!J313,'By Lot'!J330,'By Lot'!J347,'By Lot'!J364,'By Lot'!J381,'By Lot'!J415)</f>
        <v>7</v>
      </c>
      <c r="K62" s="35">
        <f>SUM('By Lot'!K245,'By Lot'!K262,'By Lot'!K279,'By Lot'!K313,'By Lot'!K330,'By Lot'!K347,'By Lot'!K364,'By Lot'!K381,'By Lot'!K415)</f>
        <v>8</v>
      </c>
      <c r="L62" s="35">
        <f>SUM('By Lot'!L245,'By Lot'!L262,'By Lot'!L279,'By Lot'!L313,'By Lot'!L330,'By Lot'!L347,'By Lot'!L364,'By Lot'!L381,'By Lot'!L415)</f>
        <v>22</v>
      </c>
      <c r="M62" s="36">
        <f>SUM('By Lot'!M245,'By Lot'!M262,'By Lot'!M279,'By Lot'!M313,'By Lot'!M330,'By Lot'!M347,'By Lot'!M364,'By Lot'!M381,'By Lot'!M415)</f>
        <v>30</v>
      </c>
      <c r="N62" s="37">
        <f t="shared" si="0"/>
        <v>2</v>
      </c>
      <c r="O62" s="38">
        <f t="shared" si="1"/>
        <v>239</v>
      </c>
      <c r="P62" s="39">
        <f t="shared" si="2"/>
        <v>0.991701244813278</v>
      </c>
    </row>
    <row r="63" spans="1:16" ht="11.25">
      <c r="A63" s="5" t="s">
        <v>224</v>
      </c>
      <c r="B63" s="33" t="s">
        <v>1</v>
      </c>
      <c r="C63" s="33">
        <f>SUM('By Lot'!C246,'By Lot'!C263,'By Lot'!C280,'By Lot'!C314,'By Lot'!C331,'By Lot'!C348,'By Lot'!C365,'By Lot'!C382,'By Lot'!C416)</f>
        <v>365</v>
      </c>
      <c r="D63" s="34">
        <f>SUM('By Lot'!D246,'By Lot'!D263,'By Lot'!D280,'By Lot'!D314,'By Lot'!D331,'By Lot'!D348,'By Lot'!D365,'By Lot'!D382,'By Lot'!D416)</f>
        <v>232</v>
      </c>
      <c r="E63" s="35">
        <f>SUM('By Lot'!E246,'By Lot'!E263,'By Lot'!E280,'By Lot'!E314,'By Lot'!E331,'By Lot'!E348,'By Lot'!E365,'By Lot'!E382,'By Lot'!E416)</f>
        <v>87</v>
      </c>
      <c r="F63" s="35">
        <f>SUM('By Lot'!F246,'By Lot'!F263,'By Lot'!F280,'By Lot'!F314,'By Lot'!F331,'By Lot'!F348,'By Lot'!F365,'By Lot'!F382,'By Lot'!F416)</f>
        <v>1</v>
      </c>
      <c r="G63" s="35">
        <f>SUM('By Lot'!G246,'By Lot'!G263,'By Lot'!G280,'By Lot'!G314,'By Lot'!G331,'By Lot'!G348,'By Lot'!G365,'By Lot'!G382,'By Lot'!G416)</f>
        <v>0</v>
      </c>
      <c r="H63" s="35">
        <f>SUM('By Lot'!H246,'By Lot'!H263,'By Lot'!H280,'By Lot'!H314,'By Lot'!H331,'By Lot'!H348,'By Lot'!H365,'By Lot'!H382,'By Lot'!H416)</f>
        <v>1</v>
      </c>
      <c r="I63" s="35">
        <f>SUM('By Lot'!I246,'By Lot'!I263,'By Lot'!I280,'By Lot'!I314,'By Lot'!I331,'By Lot'!I348,'By Lot'!I365,'By Lot'!I382,'By Lot'!I416)</f>
        <v>6</v>
      </c>
      <c r="J63" s="35">
        <f>SUM('By Lot'!J246,'By Lot'!J263,'By Lot'!J280,'By Lot'!J314,'By Lot'!J331,'By Lot'!J348,'By Lot'!J365,'By Lot'!J382,'By Lot'!J416)</f>
        <v>3</v>
      </c>
      <c r="K63" s="35">
        <f>SUM('By Lot'!K246,'By Lot'!K263,'By Lot'!K280,'By Lot'!K314,'By Lot'!K331,'By Lot'!K348,'By Lot'!K365,'By Lot'!K382,'By Lot'!K416)</f>
        <v>13</v>
      </c>
      <c r="L63" s="35">
        <f>SUM('By Lot'!L246,'By Lot'!L263,'By Lot'!L280,'By Lot'!L314,'By Lot'!L331,'By Lot'!L348,'By Lot'!L365,'By Lot'!L382,'By Lot'!L416)</f>
        <v>37</v>
      </c>
      <c r="M63" s="36">
        <f>SUM('By Lot'!M246,'By Lot'!M263,'By Lot'!M280,'By Lot'!M314,'By Lot'!M331,'By Lot'!M348,'By Lot'!M365,'By Lot'!M382,'By Lot'!M416)</f>
        <v>96</v>
      </c>
      <c r="N63" s="37">
        <f t="shared" si="0"/>
        <v>0</v>
      </c>
      <c r="O63" s="38">
        <f t="shared" si="1"/>
        <v>365</v>
      </c>
      <c r="P63" s="39">
        <f t="shared" si="2"/>
        <v>1</v>
      </c>
    </row>
    <row r="64" spans="1:16" ht="11.25">
      <c r="A64" s="5"/>
      <c r="B64" s="33" t="s">
        <v>2</v>
      </c>
      <c r="C64" s="33">
        <f>SUM('By Lot'!C247,'By Lot'!C264,'By Lot'!C281,'By Lot'!C315,'By Lot'!C332,'By Lot'!C349,'By Lot'!C366,'By Lot'!C383,'By Lot'!C417)</f>
        <v>129</v>
      </c>
      <c r="D64" s="34">
        <f>SUM('By Lot'!D247,'By Lot'!D264,'By Lot'!D281,'By Lot'!D315,'By Lot'!D332,'By Lot'!D349,'By Lot'!D366,'By Lot'!D383,'By Lot'!D417)</f>
        <v>0</v>
      </c>
      <c r="E64" s="35">
        <f>SUM('By Lot'!E247,'By Lot'!E264,'By Lot'!E281,'By Lot'!E315,'By Lot'!E332,'By Lot'!E349,'By Lot'!E366,'By Lot'!E383,'By Lot'!E417)</f>
        <v>0</v>
      </c>
      <c r="F64" s="35">
        <f>SUM('By Lot'!F247,'By Lot'!F264,'By Lot'!F281,'By Lot'!F315,'By Lot'!F332,'By Lot'!F349,'By Lot'!F366,'By Lot'!F383,'By Lot'!F417)</f>
        <v>0</v>
      </c>
      <c r="G64" s="35">
        <f>SUM('By Lot'!G247,'By Lot'!G264,'By Lot'!G281,'By Lot'!G315,'By Lot'!G332,'By Lot'!G349,'By Lot'!G366,'By Lot'!G383,'By Lot'!G417)</f>
        <v>0</v>
      </c>
      <c r="H64" s="35">
        <f>SUM('By Lot'!H247,'By Lot'!H264,'By Lot'!H281,'By Lot'!H315,'By Lot'!H332,'By Lot'!H349,'By Lot'!H366,'By Lot'!H383,'By Lot'!H417)</f>
        <v>0</v>
      </c>
      <c r="I64" s="35">
        <f>SUM('By Lot'!I247,'By Lot'!I264,'By Lot'!I281,'By Lot'!I315,'By Lot'!I332,'By Lot'!I349,'By Lot'!I366,'By Lot'!I383,'By Lot'!I417)</f>
        <v>0</v>
      </c>
      <c r="J64" s="35">
        <f>SUM('By Lot'!J247,'By Lot'!J264,'By Lot'!J281,'By Lot'!J315,'By Lot'!J332,'By Lot'!J349,'By Lot'!J366,'By Lot'!J383,'By Lot'!J417)</f>
        <v>0</v>
      </c>
      <c r="K64" s="35">
        <f>SUM('By Lot'!K247,'By Lot'!K264,'By Lot'!K281,'By Lot'!K315,'By Lot'!K332,'By Lot'!K349,'By Lot'!K366,'By Lot'!K383,'By Lot'!K417)</f>
        <v>2</v>
      </c>
      <c r="L64" s="35">
        <f>SUM('By Lot'!L247,'By Lot'!L264,'By Lot'!L281,'By Lot'!L315,'By Lot'!L332,'By Lot'!L349,'By Lot'!L366,'By Lot'!L383,'By Lot'!L417)</f>
        <v>13</v>
      </c>
      <c r="M64" s="36">
        <f>SUM('By Lot'!M247,'By Lot'!M264,'By Lot'!M281,'By Lot'!M315,'By Lot'!M332,'By Lot'!M349,'By Lot'!M366,'By Lot'!M383,'By Lot'!M417)</f>
        <v>14</v>
      </c>
      <c r="N64" s="37">
        <f t="shared" si="0"/>
        <v>0</v>
      </c>
      <c r="O64" s="38">
        <f t="shared" si="1"/>
        <v>129</v>
      </c>
      <c r="P64" s="39">
        <f t="shared" si="2"/>
        <v>1</v>
      </c>
    </row>
    <row r="65" spans="1:16" ht="11.25">
      <c r="A65" s="5"/>
      <c r="B65" s="33" t="s">
        <v>449</v>
      </c>
      <c r="C65" s="33">
        <f>SUM('By Lot'!C248:C249,'By Lot'!C265:C266,'By Lot'!C282:C283,'By Lot'!C316:C317,'By Lot'!C333:C334,'By Lot'!C350:C351,'By Lot'!C367:C368,'By Lot'!C384:C385,'By Lot'!C418:C419)</f>
        <v>20</v>
      </c>
      <c r="D65" s="34">
        <f>SUM('By Lot'!D248:D249,'By Lot'!D265:D266,'By Lot'!D282:D283,'By Lot'!D316:D317,'By Lot'!D333:D334,'By Lot'!D350:D351,'By Lot'!D367:D368,'By Lot'!D384:D385,'By Lot'!D418:D419)</f>
        <v>12</v>
      </c>
      <c r="E65" s="35">
        <f>SUM('By Lot'!E248:E249,'By Lot'!E265:E266,'By Lot'!E282:E283,'By Lot'!E316:E317,'By Lot'!E333:E334,'By Lot'!E350:E351,'By Lot'!E367:E368,'By Lot'!E384:E385,'By Lot'!E418:E419)</f>
        <v>6</v>
      </c>
      <c r="F65" s="35">
        <f>SUM('By Lot'!F248:F249,'By Lot'!F265:F266,'By Lot'!F282:F283,'By Lot'!F316:F317,'By Lot'!F333:F334,'By Lot'!F350:F351,'By Lot'!F367:F368,'By Lot'!F384:F385,'By Lot'!F418:F419)</f>
        <v>3</v>
      </c>
      <c r="G65" s="35">
        <f>SUM('By Lot'!G248:G249,'By Lot'!G265:G266,'By Lot'!G282:G283,'By Lot'!G316:G317,'By Lot'!G333:G334,'By Lot'!G350:G351,'By Lot'!G367:G368,'By Lot'!G384:G385,'By Lot'!G418:G419)</f>
        <v>0</v>
      </c>
      <c r="H65" s="35">
        <f>SUM('By Lot'!H248:H249,'By Lot'!H265:H266,'By Lot'!H282:H283,'By Lot'!H316:H317,'By Lot'!H333:H334,'By Lot'!H350:H351,'By Lot'!H367:H368,'By Lot'!H384:H385,'By Lot'!H418:H419)</f>
        <v>2</v>
      </c>
      <c r="I65" s="35">
        <f>SUM('By Lot'!I248:I249,'By Lot'!I265:I266,'By Lot'!I282:I283,'By Lot'!I316:I317,'By Lot'!I333:I334,'By Lot'!I350:I351,'By Lot'!I367:I368,'By Lot'!I384:I385,'By Lot'!I418:I419)</f>
        <v>2</v>
      </c>
      <c r="J65" s="35">
        <f>SUM('By Lot'!J248:J249,'By Lot'!J265:J266,'By Lot'!J282:J283,'By Lot'!J316:J317,'By Lot'!J333:J334,'By Lot'!J350:J351,'By Lot'!J367:J368,'By Lot'!J384:J385,'By Lot'!J418:J419)</f>
        <v>2</v>
      </c>
      <c r="K65" s="35">
        <f>SUM('By Lot'!K248:K249,'By Lot'!K265:K266,'By Lot'!K282:K283,'By Lot'!K316:K317,'By Lot'!K333:K334,'By Lot'!K350:K351,'By Lot'!K367:K368,'By Lot'!K384:K385,'By Lot'!K418:K419)</f>
        <v>4</v>
      </c>
      <c r="L65" s="35">
        <f>SUM('By Lot'!L248:L249,'By Lot'!L265:L266,'By Lot'!L282:L283,'By Lot'!L316:L317,'By Lot'!L333:L334,'By Lot'!L350:L351,'By Lot'!L367:L368,'By Lot'!L384:L385,'By Lot'!L418:L419)</f>
        <v>4</v>
      </c>
      <c r="M65" s="36">
        <f>SUM('By Lot'!M248:M249,'By Lot'!M265:M266,'By Lot'!M282:M283,'By Lot'!M316:M317,'By Lot'!M333:M334,'By Lot'!M350:M351,'By Lot'!M367:M368,'By Lot'!M384:M385,'By Lot'!M418:M419)</f>
        <v>3</v>
      </c>
      <c r="N65" s="37">
        <f t="shared" si="0"/>
        <v>0</v>
      </c>
      <c r="O65" s="38">
        <f t="shared" si="1"/>
        <v>20</v>
      </c>
      <c r="P65" s="39">
        <f t="shared" si="2"/>
        <v>1</v>
      </c>
    </row>
    <row r="66" spans="1:16" ht="11.25">
      <c r="A66" s="5"/>
      <c r="B66" s="33" t="s">
        <v>4</v>
      </c>
      <c r="C66" s="33">
        <f>SUM('By Lot'!C250,'By Lot'!C267,'By Lot'!C284,'By Lot'!C318,'By Lot'!C335,'By Lot'!C352,'By Lot'!C369,'By Lot'!C386,'By Lot'!C420)</f>
        <v>5</v>
      </c>
      <c r="D66" s="34">
        <f>SUM('By Lot'!D250,'By Lot'!D267,'By Lot'!D284,'By Lot'!D318,'By Lot'!D335,'By Lot'!D352,'By Lot'!D369,'By Lot'!D386,'By Lot'!D420)</f>
        <v>3</v>
      </c>
      <c r="E66" s="35">
        <f>SUM('By Lot'!E250,'By Lot'!E267,'By Lot'!E284,'By Lot'!E318,'By Lot'!E335,'By Lot'!E352,'By Lot'!E369,'By Lot'!E386,'By Lot'!E420)</f>
        <v>2</v>
      </c>
      <c r="F66" s="35">
        <f>SUM('By Lot'!F250,'By Lot'!F267,'By Lot'!F284,'By Lot'!F318,'By Lot'!F335,'By Lot'!F352,'By Lot'!F369,'By Lot'!F386,'By Lot'!F420)</f>
        <v>1</v>
      </c>
      <c r="G66" s="35">
        <f>SUM('By Lot'!G250,'By Lot'!G267,'By Lot'!G284,'By Lot'!G318,'By Lot'!G335,'By Lot'!G352,'By Lot'!G369,'By Lot'!G386,'By Lot'!G420)</f>
        <v>1</v>
      </c>
      <c r="H66" s="35">
        <f>SUM('By Lot'!H250,'By Lot'!H267,'By Lot'!H284,'By Lot'!H318,'By Lot'!H335,'By Lot'!H352,'By Lot'!H369,'By Lot'!H386,'By Lot'!H420)</f>
        <v>1</v>
      </c>
      <c r="I66" s="35">
        <f>SUM('By Lot'!I250,'By Lot'!I267,'By Lot'!I284,'By Lot'!I318,'By Lot'!I335,'By Lot'!I352,'By Lot'!I369,'By Lot'!I386,'By Lot'!I420)</f>
        <v>2</v>
      </c>
      <c r="J66" s="35">
        <f>SUM('By Lot'!J250,'By Lot'!J267,'By Lot'!J284,'By Lot'!J318,'By Lot'!J335,'By Lot'!J352,'By Lot'!J369,'By Lot'!J386,'By Lot'!J420)</f>
        <v>2</v>
      </c>
      <c r="K66" s="35">
        <f>SUM('By Lot'!K250,'By Lot'!K267,'By Lot'!K284,'By Lot'!K318,'By Lot'!K335,'By Lot'!K352,'By Lot'!K369,'By Lot'!K386,'By Lot'!K420)</f>
        <v>1</v>
      </c>
      <c r="L66" s="35">
        <f>SUM('By Lot'!L250,'By Lot'!L267,'By Lot'!L284,'By Lot'!L318,'By Lot'!L335,'By Lot'!L352,'By Lot'!L369,'By Lot'!L386,'By Lot'!L420)</f>
        <v>1</v>
      </c>
      <c r="M66" s="36">
        <f>SUM('By Lot'!M250,'By Lot'!M267,'By Lot'!M284,'By Lot'!M318,'By Lot'!M335,'By Lot'!M352,'By Lot'!M369,'By Lot'!M386,'By Lot'!M420)</f>
        <v>1</v>
      </c>
      <c r="N66" s="37">
        <f t="shared" si="0"/>
        <v>1</v>
      </c>
      <c r="O66" s="38">
        <f t="shared" si="1"/>
        <v>4</v>
      </c>
      <c r="P66" s="39">
        <f t="shared" si="2"/>
        <v>0.8</v>
      </c>
    </row>
    <row r="67" spans="1:16" ht="11.25">
      <c r="A67" s="5"/>
      <c r="B67" s="33" t="s">
        <v>89</v>
      </c>
      <c r="C67" s="33">
        <f>SUM('By Lot'!C251:C256,'By Lot'!C268:C273,'By Lot'!C285:C290,'By Lot'!C319:C324,'By Lot'!C336:C341,'By Lot'!C353:C358,'By Lot'!C370:C375,'By Lot'!C387:C392,'By Lot'!C421:C426)</f>
        <v>26</v>
      </c>
      <c r="D67" s="34">
        <f>SUM('By Lot'!D251:D256,'By Lot'!D268:D273,'By Lot'!D285:D290,'By Lot'!D319:D324,'By Lot'!D336:D341,'By Lot'!D353:D358,'By Lot'!D370:D375,'By Lot'!D387:D392,'By Lot'!D421:D426)</f>
        <v>15</v>
      </c>
      <c r="E67" s="35">
        <f>SUM('By Lot'!E251:E256,'By Lot'!E268:E273,'By Lot'!E285:E290,'By Lot'!E319:E324,'By Lot'!E336:E341,'By Lot'!E353:E358,'By Lot'!E370:E375,'By Lot'!E387:E392,'By Lot'!E421:E426)</f>
        <v>14</v>
      </c>
      <c r="F67" s="35">
        <f>SUM('By Lot'!F251:F256,'By Lot'!F268:F273,'By Lot'!F285:F290,'By Lot'!F319:F324,'By Lot'!F336:F341,'By Lot'!F353:F358,'By Lot'!F370:F375,'By Lot'!F387:F392,'By Lot'!F421:F426)</f>
        <v>12</v>
      </c>
      <c r="G67" s="35">
        <f>SUM('By Lot'!G251:G256,'By Lot'!G268:G273,'By Lot'!G285:G290,'By Lot'!G319:G324,'By Lot'!G336:G341,'By Lot'!G353:G358,'By Lot'!G370:G375,'By Lot'!G387:G392,'By Lot'!G421:G426)</f>
        <v>10</v>
      </c>
      <c r="H67" s="35">
        <f>SUM('By Lot'!H251:H256,'By Lot'!H268:H273,'By Lot'!H285:H290,'By Lot'!H319:H324,'By Lot'!H336:H341,'By Lot'!H353:H358,'By Lot'!H370:H375,'By Lot'!H387:H392,'By Lot'!H421:H426)</f>
        <v>9</v>
      </c>
      <c r="I67" s="35">
        <f>SUM('By Lot'!I251:I256,'By Lot'!I268:I273,'By Lot'!I285:I290,'By Lot'!I319:I324,'By Lot'!I336:I341,'By Lot'!I353:I358,'By Lot'!I370:I375,'By Lot'!I387:I392,'By Lot'!I421:I426)</f>
        <v>7</v>
      </c>
      <c r="J67" s="35">
        <f>SUM('By Lot'!J251:J256,'By Lot'!J268:J273,'By Lot'!J285:J290,'By Lot'!J319:J324,'By Lot'!J336:J341,'By Lot'!J353:J358,'By Lot'!J370:J375,'By Lot'!J387:J392,'By Lot'!J421:J426)</f>
        <v>6</v>
      </c>
      <c r="K67" s="35">
        <f>SUM('By Lot'!K251:K256,'By Lot'!K268:K273,'By Lot'!K285:K290,'By Lot'!K319:K324,'By Lot'!K336:K341,'By Lot'!K353:K358,'By Lot'!K370:K375,'By Lot'!K387:K392,'By Lot'!K421:K426)</f>
        <v>8</v>
      </c>
      <c r="L67" s="35">
        <f>SUM('By Lot'!L251:L256,'By Lot'!L268:L273,'By Lot'!L285:L290,'By Lot'!L319:L324,'By Lot'!L336:L341,'By Lot'!L353:L358,'By Lot'!L370:L375,'By Lot'!L387:L392,'By Lot'!L421:L426)</f>
        <v>7</v>
      </c>
      <c r="M67" s="36">
        <f>SUM('By Lot'!M251:M256,'By Lot'!M268:M273,'By Lot'!M285:M290,'By Lot'!M319:M324,'By Lot'!M336:M341,'By Lot'!M353:M358,'By Lot'!M370:M375,'By Lot'!M387:M392,'By Lot'!M421:M426)</f>
        <v>8</v>
      </c>
      <c r="N67" s="37">
        <f t="shared" si="0"/>
        <v>6</v>
      </c>
      <c r="O67" s="38">
        <f t="shared" si="1"/>
        <v>20</v>
      </c>
      <c r="P67" s="39">
        <f t="shared" si="2"/>
        <v>0.7692307692307693</v>
      </c>
    </row>
    <row r="68" spans="1:16" ht="11.25">
      <c r="A68" s="5"/>
      <c r="B68" s="33" t="s">
        <v>93</v>
      </c>
      <c r="C68" s="33">
        <f>SUM('By Lot'!C257,'By Lot'!C274,'By Lot'!C291,'By Lot'!C325,'By Lot'!C342,'By Lot'!C359,'By Lot'!C376,'By Lot'!C393,'By Lot'!C427)</f>
        <v>33</v>
      </c>
      <c r="D68" s="34">
        <f>SUM('By Lot'!D257,'By Lot'!D274,'By Lot'!D291,'By Lot'!D325,'By Lot'!D342,'By Lot'!D359,'By Lot'!D376,'By Lot'!D393,'By Lot'!D427)</f>
        <v>15</v>
      </c>
      <c r="E68" s="35">
        <f>SUM('By Lot'!E257,'By Lot'!E274,'By Lot'!E291,'By Lot'!E325,'By Lot'!E342,'By Lot'!E359,'By Lot'!E376,'By Lot'!E393,'By Lot'!E427)</f>
        <v>6</v>
      </c>
      <c r="F68" s="35">
        <f>SUM('By Lot'!F257,'By Lot'!F274,'By Lot'!F291,'By Lot'!F325,'By Lot'!F342,'By Lot'!F359,'By Lot'!F376,'By Lot'!F393,'By Lot'!F427)</f>
        <v>2</v>
      </c>
      <c r="G68" s="35">
        <f>SUM('By Lot'!G257,'By Lot'!G274,'By Lot'!G291,'By Lot'!G325,'By Lot'!G342,'By Lot'!G359,'By Lot'!G376,'By Lot'!G393,'By Lot'!G427)</f>
        <v>1</v>
      </c>
      <c r="H68" s="35">
        <f>SUM('By Lot'!H257,'By Lot'!H274,'By Lot'!H291,'By Lot'!H325,'By Lot'!H342,'By Lot'!H359,'By Lot'!H376,'By Lot'!H393,'By Lot'!H427)</f>
        <v>2</v>
      </c>
      <c r="I68" s="35">
        <f>SUM('By Lot'!I257,'By Lot'!I274,'By Lot'!I291,'By Lot'!I325,'By Lot'!I342,'By Lot'!I359,'By Lot'!I376,'By Lot'!I393,'By Lot'!I427)</f>
        <v>6</v>
      </c>
      <c r="J68" s="35">
        <f>SUM('By Lot'!J257,'By Lot'!J274,'By Lot'!J291,'By Lot'!J325,'By Lot'!J342,'By Lot'!J359,'By Lot'!J376,'By Lot'!J393,'By Lot'!J427)</f>
        <v>5</v>
      </c>
      <c r="K68" s="35">
        <f>SUM('By Lot'!K257,'By Lot'!K274,'By Lot'!K291,'By Lot'!K325,'By Lot'!K342,'By Lot'!K359,'By Lot'!K376,'By Lot'!K393,'By Lot'!K427)</f>
        <v>4</v>
      </c>
      <c r="L68" s="35">
        <f>SUM('By Lot'!L257,'By Lot'!L274,'By Lot'!L291,'By Lot'!L325,'By Lot'!L342,'By Lot'!L359,'By Lot'!L376,'By Lot'!L393,'By Lot'!L427)</f>
        <v>8</v>
      </c>
      <c r="M68" s="36">
        <f>SUM('By Lot'!M257,'By Lot'!M274,'By Lot'!M291,'By Lot'!M325,'By Lot'!M342,'By Lot'!M359,'By Lot'!M376,'By Lot'!M393,'By Lot'!M427)</f>
        <v>16</v>
      </c>
      <c r="N68" s="37">
        <f t="shared" si="0"/>
        <v>1</v>
      </c>
      <c r="O68" s="38">
        <f t="shared" si="1"/>
        <v>32</v>
      </c>
      <c r="P68" s="39">
        <f t="shared" si="2"/>
        <v>0.9696969696969697</v>
      </c>
    </row>
    <row r="69" spans="1:16" ht="11.25">
      <c r="A69" s="5"/>
      <c r="B69" s="33" t="s">
        <v>254</v>
      </c>
      <c r="C69" s="33">
        <f>SUM('By Lot'!C258,'By Lot'!C275,'By Lot'!C292,'By Lot'!C326,'By Lot'!C343,'By Lot'!C360,'By Lot'!C377,'By Lot'!C394,'By Lot'!C428)</f>
        <v>4</v>
      </c>
      <c r="D69" s="34">
        <f>SUM('By Lot'!D258,'By Lot'!D275,'By Lot'!D292,'By Lot'!D326,'By Lot'!D343,'By Lot'!D360,'By Lot'!D377,'By Lot'!D394,'By Lot'!D428)</f>
        <v>1</v>
      </c>
      <c r="E69" s="35">
        <f>SUM('By Lot'!E258,'By Lot'!E275,'By Lot'!E292,'By Lot'!E326,'By Lot'!E343,'By Lot'!E360,'By Lot'!E377,'By Lot'!E394,'By Lot'!E428)</f>
        <v>1</v>
      </c>
      <c r="F69" s="35">
        <f>SUM('By Lot'!F258,'By Lot'!F275,'By Lot'!F292,'By Lot'!F326,'By Lot'!F343,'By Lot'!F360,'By Lot'!F377,'By Lot'!F394,'By Lot'!F428)</f>
        <v>1</v>
      </c>
      <c r="G69" s="35">
        <f>SUM('By Lot'!G258,'By Lot'!G275,'By Lot'!G292,'By Lot'!G326,'By Lot'!G343,'By Lot'!G360,'By Lot'!G377,'By Lot'!G394,'By Lot'!G428)</f>
        <v>1</v>
      </c>
      <c r="H69" s="35">
        <f>SUM('By Lot'!H258,'By Lot'!H275,'By Lot'!H292,'By Lot'!H326,'By Lot'!H343,'By Lot'!H360,'By Lot'!H377,'By Lot'!H394,'By Lot'!H428)</f>
        <v>1</v>
      </c>
      <c r="I69" s="35">
        <f>SUM('By Lot'!I258,'By Lot'!I275,'By Lot'!I292,'By Lot'!I326,'By Lot'!I343,'By Lot'!I360,'By Lot'!I377,'By Lot'!I394,'By Lot'!I428)</f>
        <v>0</v>
      </c>
      <c r="J69" s="35">
        <f>SUM('By Lot'!J258,'By Lot'!J275,'By Lot'!J292,'By Lot'!J326,'By Lot'!J343,'By Lot'!J360,'By Lot'!J377,'By Lot'!J394,'By Lot'!J428)</f>
        <v>1</v>
      </c>
      <c r="K69" s="35">
        <f>SUM('By Lot'!K258,'By Lot'!K275,'By Lot'!K292,'By Lot'!K326,'By Lot'!K343,'By Lot'!K360,'By Lot'!K377,'By Lot'!K394,'By Lot'!K428)</f>
        <v>1</v>
      </c>
      <c r="L69" s="35">
        <f>SUM('By Lot'!L258,'By Lot'!L275,'By Lot'!L292,'By Lot'!L326,'By Lot'!L343,'By Lot'!L360,'By Lot'!L377,'By Lot'!L394,'By Lot'!L428)</f>
        <v>0</v>
      </c>
      <c r="M69" s="36">
        <f>SUM('By Lot'!M258,'By Lot'!M275,'By Lot'!M292,'By Lot'!M326,'By Lot'!M343,'By Lot'!M360,'By Lot'!M377,'By Lot'!M394,'By Lot'!M428)</f>
        <v>0</v>
      </c>
      <c r="N69" s="37">
        <f t="shared" si="0"/>
        <v>0</v>
      </c>
      <c r="O69" s="38">
        <f t="shared" si="1"/>
        <v>4</v>
      </c>
      <c r="P69" s="39">
        <f t="shared" si="2"/>
        <v>1</v>
      </c>
    </row>
    <row r="70" spans="1:16" ht="11.25">
      <c r="A70" s="5"/>
      <c r="B70" s="33" t="s">
        <v>255</v>
      </c>
      <c r="C70" s="33">
        <f>SUM('By Lot'!C259,'By Lot'!C276,'By Lot'!C293,'By Lot'!C327,'By Lot'!C344,'By Lot'!C361,'By Lot'!C378,'By Lot'!C395,'By Lot'!C429)</f>
        <v>31</v>
      </c>
      <c r="D70" s="34">
        <f>SUM('By Lot'!D259,'By Lot'!D276,'By Lot'!D293,'By Lot'!D327,'By Lot'!D344,'By Lot'!D361,'By Lot'!D378,'By Lot'!D395,'By Lot'!D429)</f>
        <v>17</v>
      </c>
      <c r="E70" s="35">
        <f>SUM('By Lot'!E259,'By Lot'!E276,'By Lot'!E293,'By Lot'!E327,'By Lot'!E344,'By Lot'!E361,'By Lot'!E378,'By Lot'!E395,'By Lot'!E429)</f>
        <v>14</v>
      </c>
      <c r="F70" s="35">
        <f>SUM('By Lot'!F259,'By Lot'!F276,'By Lot'!F293,'By Lot'!F327,'By Lot'!F344,'By Lot'!F361,'By Lot'!F378,'By Lot'!F395,'By Lot'!F429)</f>
        <v>11</v>
      </c>
      <c r="G70" s="35">
        <f>SUM('By Lot'!G259,'By Lot'!G276,'By Lot'!G293,'By Lot'!G327,'By Lot'!G344,'By Lot'!G361,'By Lot'!G378,'By Lot'!G395,'By Lot'!G429)</f>
        <v>10</v>
      </c>
      <c r="H70" s="35">
        <f>SUM('By Lot'!H259,'By Lot'!H276,'By Lot'!H293,'By Lot'!H327,'By Lot'!H344,'By Lot'!H361,'By Lot'!H378,'By Lot'!H395,'By Lot'!H429)</f>
        <v>11</v>
      </c>
      <c r="I70" s="35">
        <f>SUM('By Lot'!I259,'By Lot'!I276,'By Lot'!I293,'By Lot'!I327,'By Lot'!I344,'By Lot'!I361,'By Lot'!I378,'By Lot'!I395,'By Lot'!I429)</f>
        <v>10</v>
      </c>
      <c r="J70" s="35">
        <f>SUM('By Lot'!J259,'By Lot'!J276,'By Lot'!J293,'By Lot'!J327,'By Lot'!J344,'By Lot'!J361,'By Lot'!J378,'By Lot'!J395,'By Lot'!J429)</f>
        <v>12</v>
      </c>
      <c r="K70" s="35">
        <f>SUM('By Lot'!K259,'By Lot'!K276,'By Lot'!K293,'By Lot'!K327,'By Lot'!K344,'By Lot'!K361,'By Lot'!K378,'By Lot'!K395,'By Lot'!K429)</f>
        <v>11</v>
      </c>
      <c r="L70" s="35">
        <f>SUM('By Lot'!L259,'By Lot'!L276,'By Lot'!L293,'By Lot'!L327,'By Lot'!L344,'By Lot'!L361,'By Lot'!L378,'By Lot'!L395,'By Lot'!L429)</f>
        <v>13</v>
      </c>
      <c r="M70" s="36">
        <f>SUM('By Lot'!M259,'By Lot'!M276,'By Lot'!M293,'By Lot'!M327,'By Lot'!M344,'By Lot'!M361,'By Lot'!M378,'By Lot'!M395,'By Lot'!M429)</f>
        <v>14</v>
      </c>
      <c r="N70" s="37">
        <f t="shared" si="0"/>
        <v>10</v>
      </c>
      <c r="O70" s="38">
        <f t="shared" si="1"/>
        <v>21</v>
      </c>
      <c r="P70" s="39">
        <f t="shared" si="2"/>
        <v>0.6774193548387096</v>
      </c>
    </row>
    <row r="71" spans="1:16" ht="11.25">
      <c r="A71" s="5"/>
      <c r="B71" s="33" t="s">
        <v>5</v>
      </c>
      <c r="C71" s="33">
        <f>SUM('By Lot'!C260,'By Lot'!C277,'By Lot'!C294,'By Lot'!C328,'By Lot'!C345,'By Lot'!C362,'By Lot'!C379,'By Lot'!C396,'By Lot'!C430)</f>
        <v>2</v>
      </c>
      <c r="D71" s="34">
        <f>SUM('By Lot'!D260,'By Lot'!D277,'By Lot'!D294,'By Lot'!D328,'By Lot'!D345,'By Lot'!D362,'By Lot'!D379,'By Lot'!D396,'By Lot'!D430)</f>
        <v>2</v>
      </c>
      <c r="E71" s="35">
        <f>SUM('By Lot'!E260,'By Lot'!E277,'By Lot'!E294,'By Lot'!E328,'By Lot'!E345,'By Lot'!E362,'By Lot'!E379,'By Lot'!E396,'By Lot'!E430)</f>
        <v>0</v>
      </c>
      <c r="F71" s="35">
        <f>SUM('By Lot'!F260,'By Lot'!F277,'By Lot'!F294,'By Lot'!F328,'By Lot'!F345,'By Lot'!F362,'By Lot'!F379,'By Lot'!F396,'By Lot'!F430)</f>
        <v>1</v>
      </c>
      <c r="G71" s="35">
        <f>SUM('By Lot'!G260,'By Lot'!G277,'By Lot'!G294,'By Lot'!G328,'By Lot'!G345,'By Lot'!G362,'By Lot'!G379,'By Lot'!G396,'By Lot'!G430)</f>
        <v>1</v>
      </c>
      <c r="H71" s="35">
        <f>SUM('By Lot'!H260,'By Lot'!H277,'By Lot'!H294,'By Lot'!H328,'By Lot'!H345,'By Lot'!H362,'By Lot'!H379,'By Lot'!H396,'By Lot'!H430)</f>
        <v>1</v>
      </c>
      <c r="I71" s="35">
        <f>SUM('By Lot'!I260,'By Lot'!I277,'By Lot'!I294,'By Lot'!I328,'By Lot'!I345,'By Lot'!I362,'By Lot'!I379,'By Lot'!I396,'By Lot'!I430)</f>
        <v>1</v>
      </c>
      <c r="J71" s="35">
        <f>SUM('By Lot'!J260,'By Lot'!J277,'By Lot'!J294,'By Lot'!J328,'By Lot'!J345,'By Lot'!J362,'By Lot'!J379,'By Lot'!J396,'By Lot'!J430)</f>
        <v>1</v>
      </c>
      <c r="K71" s="35">
        <f>SUM('By Lot'!K260,'By Lot'!K277,'By Lot'!K294,'By Lot'!K328,'By Lot'!K345,'By Lot'!K362,'By Lot'!K379,'By Lot'!K396,'By Lot'!K430)</f>
        <v>1</v>
      </c>
      <c r="L71" s="35">
        <f>SUM('By Lot'!L260,'By Lot'!L277,'By Lot'!L294,'By Lot'!L328,'By Lot'!L345,'By Lot'!L362,'By Lot'!L379,'By Lot'!L396,'By Lot'!L430)</f>
        <v>1</v>
      </c>
      <c r="M71" s="36">
        <f>SUM('By Lot'!M260,'By Lot'!M277,'By Lot'!M294,'By Lot'!M328,'By Lot'!M345,'By Lot'!M362,'By Lot'!M379,'By Lot'!M396,'By Lot'!M430)</f>
        <v>1</v>
      </c>
      <c r="N71" s="37">
        <f t="shared" si="0"/>
        <v>0</v>
      </c>
      <c r="O71" s="38">
        <f t="shared" si="1"/>
        <v>2</v>
      </c>
      <c r="P71" s="39">
        <f t="shared" si="2"/>
        <v>1</v>
      </c>
    </row>
    <row r="72" spans="1:16" ht="11.25">
      <c r="A72" s="40"/>
      <c r="B72" s="41" t="s">
        <v>6</v>
      </c>
      <c r="C72" s="41">
        <f aca="true" t="shared" si="8" ref="C72:M72">SUM(C62:C71)</f>
        <v>856</v>
      </c>
      <c r="D72" s="42">
        <f t="shared" si="8"/>
        <v>493</v>
      </c>
      <c r="E72" s="43">
        <f t="shared" si="8"/>
        <v>251</v>
      </c>
      <c r="F72" s="43">
        <f t="shared" si="8"/>
        <v>96</v>
      </c>
      <c r="G72" s="43">
        <f t="shared" si="8"/>
        <v>39</v>
      </c>
      <c r="H72" s="43">
        <f t="shared" si="8"/>
        <v>30</v>
      </c>
      <c r="I72" s="43">
        <f t="shared" si="8"/>
        <v>41</v>
      </c>
      <c r="J72" s="43">
        <f t="shared" si="8"/>
        <v>39</v>
      </c>
      <c r="K72" s="43">
        <f t="shared" si="8"/>
        <v>53</v>
      </c>
      <c r="L72" s="43">
        <f t="shared" si="8"/>
        <v>106</v>
      </c>
      <c r="M72" s="44">
        <f t="shared" si="8"/>
        <v>183</v>
      </c>
      <c r="N72" s="45">
        <f aca="true" t="shared" si="9" ref="N72:N135">MIN(D72:M72)</f>
        <v>30</v>
      </c>
      <c r="O72" s="46">
        <f aca="true" t="shared" si="10" ref="O72:O135">C72-N72</f>
        <v>826</v>
      </c>
      <c r="P72" s="47">
        <f aca="true" t="shared" si="11" ref="P72:P135">O72/C72</f>
        <v>0.9649532710280374</v>
      </c>
    </row>
    <row r="73" spans="1:16" ht="11.25">
      <c r="A73" s="32" t="s">
        <v>213</v>
      </c>
      <c r="B73" s="33" t="s">
        <v>0</v>
      </c>
      <c r="C73" s="33">
        <f>SUM('By Lot'!C398,'By Lot'!C432,'By Lot'!C449,'By Lot'!C466,'By Lot'!C483,'By Lot'!C500,'By Lot'!C517,'By Lot'!C534,'By Lot'!C551,'By Lot'!C1316)</f>
        <v>272</v>
      </c>
      <c r="D73" s="34">
        <f>SUM('By Lot'!D398,'By Lot'!D432,'By Lot'!D449,'By Lot'!D466,'By Lot'!D483,'By Lot'!D500,'By Lot'!D517,'By Lot'!D534,'By Lot'!D551,'By Lot'!D1316)</f>
        <v>209</v>
      </c>
      <c r="E73" s="35">
        <f>SUM('By Lot'!E398,'By Lot'!E432,'By Lot'!E449,'By Lot'!E466,'By Lot'!E483,'By Lot'!E500,'By Lot'!E517,'By Lot'!E534,'By Lot'!E551,'By Lot'!E1316)</f>
        <v>146</v>
      </c>
      <c r="F73" s="35">
        <f>SUM('By Lot'!F398,'By Lot'!F432,'By Lot'!F449,'By Lot'!F466,'By Lot'!F483,'By Lot'!F500,'By Lot'!F517,'By Lot'!F534,'By Lot'!F551,'By Lot'!F1316)</f>
        <v>92</v>
      </c>
      <c r="G73" s="35">
        <f>SUM('By Lot'!G398,'By Lot'!G432,'By Lot'!G449,'By Lot'!G466,'By Lot'!G483,'By Lot'!G500,'By Lot'!G517,'By Lot'!G534,'By Lot'!G551,'By Lot'!G1316)</f>
        <v>50</v>
      </c>
      <c r="H73" s="35">
        <f>SUM('By Lot'!H398,'By Lot'!H432,'By Lot'!H449,'By Lot'!H466,'By Lot'!H483,'By Lot'!H500,'By Lot'!H517,'By Lot'!H534,'By Lot'!H551,'By Lot'!H1316)</f>
        <v>28</v>
      </c>
      <c r="I73" s="35">
        <f>SUM('By Lot'!I398,'By Lot'!I432,'By Lot'!I449,'By Lot'!I466,'By Lot'!I483,'By Lot'!I500,'By Lot'!I517,'By Lot'!I534,'By Lot'!I551,'By Lot'!I1316)</f>
        <v>18</v>
      </c>
      <c r="J73" s="35">
        <f>SUM('By Lot'!J398,'By Lot'!J432,'By Lot'!J449,'By Lot'!J466,'By Lot'!J483,'By Lot'!J500,'By Lot'!J517,'By Lot'!J534,'By Lot'!J551,'By Lot'!J1316)</f>
        <v>22</v>
      </c>
      <c r="K73" s="35">
        <f>SUM('By Lot'!K398,'By Lot'!K432,'By Lot'!K449,'By Lot'!K466,'By Lot'!K483,'By Lot'!K500,'By Lot'!K517,'By Lot'!K534,'By Lot'!K551,'By Lot'!K1316)</f>
        <v>38</v>
      </c>
      <c r="L73" s="35">
        <f>SUM('By Lot'!L398,'By Lot'!L432,'By Lot'!L449,'By Lot'!L466,'By Lot'!L483,'By Lot'!L500,'By Lot'!L517,'By Lot'!L534,'By Lot'!L551,'By Lot'!L1316)</f>
        <v>63</v>
      </c>
      <c r="M73" s="36">
        <f>SUM('By Lot'!M398,'By Lot'!M432,'By Lot'!M449,'By Lot'!M466,'By Lot'!M483,'By Lot'!M500,'By Lot'!M517,'By Lot'!M534,'By Lot'!M551,'By Lot'!M1316)</f>
        <v>39</v>
      </c>
      <c r="N73" s="37">
        <f t="shared" si="9"/>
        <v>18</v>
      </c>
      <c r="O73" s="38">
        <f t="shared" si="10"/>
        <v>254</v>
      </c>
      <c r="P73" s="39">
        <f t="shared" si="11"/>
        <v>0.9338235294117647</v>
      </c>
    </row>
    <row r="74" spans="1:16" ht="11.25">
      <c r="A74" s="5" t="s">
        <v>224</v>
      </c>
      <c r="B74" s="33" t="s">
        <v>1</v>
      </c>
      <c r="C74" s="33">
        <f>SUM('By Lot'!C399,'By Lot'!C433,'By Lot'!C450,'By Lot'!C467,'By Lot'!C484,'By Lot'!C501,'By Lot'!C518,'By Lot'!C535,'By Lot'!C552,'By Lot'!C1317)</f>
        <v>372</v>
      </c>
      <c r="D74" s="34">
        <f>SUM('By Lot'!D399,'By Lot'!D433,'By Lot'!D450,'By Lot'!D467,'By Lot'!D484,'By Lot'!D501,'By Lot'!D518,'By Lot'!D535,'By Lot'!D552,'By Lot'!D1317)</f>
        <v>157</v>
      </c>
      <c r="E74" s="35">
        <f>SUM('By Lot'!E399,'By Lot'!E433,'By Lot'!E450,'By Lot'!E467,'By Lot'!E484,'By Lot'!E501,'By Lot'!E518,'By Lot'!E535,'By Lot'!E552,'By Lot'!E1317)</f>
        <v>62</v>
      </c>
      <c r="F74" s="35">
        <f>SUM('By Lot'!F399,'By Lot'!F433,'By Lot'!F450,'By Lot'!F467,'By Lot'!F484,'By Lot'!F501,'By Lot'!F518,'By Lot'!F535,'By Lot'!F552,'By Lot'!F1317)</f>
        <v>1</v>
      </c>
      <c r="G74" s="35">
        <f>SUM('By Lot'!G399,'By Lot'!G433,'By Lot'!G450,'By Lot'!G467,'By Lot'!G484,'By Lot'!G501,'By Lot'!G518,'By Lot'!G535,'By Lot'!G552,'By Lot'!G1317)</f>
        <v>0</v>
      </c>
      <c r="H74" s="35">
        <f>SUM('By Lot'!H399,'By Lot'!H433,'By Lot'!H450,'By Lot'!H467,'By Lot'!H484,'By Lot'!H501,'By Lot'!H518,'By Lot'!H535,'By Lot'!H552,'By Lot'!H1317)</f>
        <v>1</v>
      </c>
      <c r="I74" s="35">
        <f>SUM('By Lot'!I399,'By Lot'!I433,'By Lot'!I450,'By Lot'!I467,'By Lot'!I484,'By Lot'!I501,'By Lot'!I518,'By Lot'!I535,'By Lot'!I552,'By Lot'!I1317)</f>
        <v>0</v>
      </c>
      <c r="J74" s="35">
        <f>SUM('By Lot'!J399,'By Lot'!J433,'By Lot'!J450,'By Lot'!J467,'By Lot'!J484,'By Lot'!J501,'By Lot'!J518,'By Lot'!J535,'By Lot'!J552,'By Lot'!J1317)</f>
        <v>0</v>
      </c>
      <c r="K74" s="35">
        <f>SUM('By Lot'!K399,'By Lot'!K433,'By Lot'!K450,'By Lot'!K467,'By Lot'!K484,'By Lot'!K501,'By Lot'!K518,'By Lot'!K535,'By Lot'!K552,'By Lot'!K1317)</f>
        <v>18</v>
      </c>
      <c r="L74" s="35">
        <f>SUM('By Lot'!L399,'By Lot'!L433,'By Lot'!L450,'By Lot'!L467,'By Lot'!L484,'By Lot'!L501,'By Lot'!L518,'By Lot'!L535,'By Lot'!L552,'By Lot'!L1317)</f>
        <v>77</v>
      </c>
      <c r="M74" s="36">
        <f>SUM('By Lot'!M399,'By Lot'!M433,'By Lot'!M450,'By Lot'!M467,'By Lot'!M484,'By Lot'!M501,'By Lot'!M518,'By Lot'!M535,'By Lot'!M552,'By Lot'!M1317)</f>
        <v>153</v>
      </c>
      <c r="N74" s="37">
        <f t="shared" si="9"/>
        <v>0</v>
      </c>
      <c r="O74" s="38">
        <f t="shared" si="10"/>
        <v>372</v>
      </c>
      <c r="P74" s="39">
        <f t="shared" si="11"/>
        <v>1</v>
      </c>
    </row>
    <row r="75" spans="1:16" ht="11.25">
      <c r="A75" s="5"/>
      <c r="B75" s="33" t="s">
        <v>2</v>
      </c>
      <c r="C75" s="33">
        <f>SUM('By Lot'!C400,'By Lot'!C434,'By Lot'!C451,'By Lot'!C468,'By Lot'!C485,'By Lot'!C502,'By Lot'!C519,'By Lot'!C536,'By Lot'!C553,'By Lot'!C1318)</f>
        <v>356</v>
      </c>
      <c r="D75" s="34">
        <f>SUM('By Lot'!D400,'By Lot'!D434,'By Lot'!D451,'By Lot'!D468,'By Lot'!D485,'By Lot'!D502,'By Lot'!D519,'By Lot'!D536,'By Lot'!D553,'By Lot'!D1318)</f>
        <v>0</v>
      </c>
      <c r="E75" s="35">
        <f>SUM('By Lot'!E400,'By Lot'!E434,'By Lot'!E451,'By Lot'!E468,'By Lot'!E485,'By Lot'!E502,'By Lot'!E519,'By Lot'!E536,'By Lot'!E553,'By Lot'!E1318)</f>
        <v>0</v>
      </c>
      <c r="F75" s="35">
        <f>SUM('By Lot'!F400,'By Lot'!F434,'By Lot'!F451,'By Lot'!F468,'By Lot'!F485,'By Lot'!F502,'By Lot'!F519,'By Lot'!F536,'By Lot'!F553,'By Lot'!F1318)</f>
        <v>0</v>
      </c>
      <c r="G75" s="35">
        <f>SUM('By Lot'!G400,'By Lot'!G434,'By Lot'!G451,'By Lot'!G468,'By Lot'!G485,'By Lot'!G502,'By Lot'!G519,'By Lot'!G536,'By Lot'!G553,'By Lot'!G1318)</f>
        <v>0</v>
      </c>
      <c r="H75" s="35">
        <f>SUM('By Lot'!H400,'By Lot'!H434,'By Lot'!H451,'By Lot'!H468,'By Lot'!H485,'By Lot'!H502,'By Lot'!H519,'By Lot'!H536,'By Lot'!H553,'By Lot'!H1318)</f>
        <v>0</v>
      </c>
      <c r="I75" s="35">
        <f>SUM('By Lot'!I400,'By Lot'!I434,'By Lot'!I451,'By Lot'!I468,'By Lot'!I485,'By Lot'!I502,'By Lot'!I519,'By Lot'!I536,'By Lot'!I553,'By Lot'!I1318)</f>
        <v>0</v>
      </c>
      <c r="J75" s="35">
        <f>SUM('By Lot'!J400,'By Lot'!J434,'By Lot'!J451,'By Lot'!J468,'By Lot'!J485,'By Lot'!J502,'By Lot'!J519,'By Lot'!J536,'By Lot'!J553,'By Lot'!J1318)</f>
        <v>0</v>
      </c>
      <c r="K75" s="35">
        <f>SUM('By Lot'!K400,'By Lot'!K434,'By Lot'!K451,'By Lot'!K468,'By Lot'!K485,'By Lot'!K502,'By Lot'!K519,'By Lot'!K536,'By Lot'!K553,'By Lot'!K1318)</f>
        <v>3</v>
      </c>
      <c r="L75" s="35">
        <f>SUM('By Lot'!L400,'By Lot'!L434,'By Lot'!L451,'By Lot'!L468,'By Lot'!L485,'By Lot'!L502,'By Lot'!L519,'By Lot'!L536,'By Lot'!L553,'By Lot'!L1318)</f>
        <v>22</v>
      </c>
      <c r="M75" s="36">
        <f>SUM('By Lot'!M400,'By Lot'!M434,'By Lot'!M451,'By Lot'!M468,'By Lot'!M485,'By Lot'!M502,'By Lot'!M519,'By Lot'!M536,'By Lot'!M553,'By Lot'!M1318)</f>
        <v>50</v>
      </c>
      <c r="N75" s="37">
        <f t="shared" si="9"/>
        <v>0</v>
      </c>
      <c r="O75" s="38">
        <f t="shared" si="10"/>
        <v>356</v>
      </c>
      <c r="P75" s="39">
        <f t="shared" si="11"/>
        <v>1</v>
      </c>
    </row>
    <row r="76" spans="1:16" ht="11.25">
      <c r="A76" s="5"/>
      <c r="B76" s="33" t="s">
        <v>449</v>
      </c>
      <c r="C76" s="33">
        <f>SUM('By Lot'!C401:C402,'By Lot'!C435:C436,'By Lot'!C452:C453,'By Lot'!C469:C470,'By Lot'!C486:C487,'By Lot'!C503:C504,'By Lot'!C520:C521,'By Lot'!C537:C538,'By Lot'!C554:C555,'By Lot'!C1319:C1320)</f>
        <v>42</v>
      </c>
      <c r="D76" s="34">
        <f>SUM('By Lot'!D401:D402,'By Lot'!D435:D436,'By Lot'!D452:D453,'By Lot'!D469:D470,'By Lot'!D486:D487,'By Lot'!D503:D504,'By Lot'!D520:D521,'By Lot'!D537:D538,'By Lot'!D554:D555,'By Lot'!D1319:D1320)</f>
        <v>30</v>
      </c>
      <c r="E76" s="35">
        <f>SUM('By Lot'!E401:E402,'By Lot'!E435:E436,'By Lot'!E452:E453,'By Lot'!E469:E470,'By Lot'!E486:E487,'By Lot'!E503:E504,'By Lot'!E520:E521,'By Lot'!E537:E538,'By Lot'!E554:E555,'By Lot'!E1319:E1320)</f>
        <v>16</v>
      </c>
      <c r="F76" s="35">
        <f>SUM('By Lot'!F401:F402,'By Lot'!F435:F436,'By Lot'!F452:F453,'By Lot'!F469:F470,'By Lot'!F486:F487,'By Lot'!F503:F504,'By Lot'!F520:F521,'By Lot'!F537:F538,'By Lot'!F554:F555,'By Lot'!F1319:F1320)</f>
        <v>5</v>
      </c>
      <c r="G76" s="35">
        <f>SUM('By Lot'!G401:G402,'By Lot'!G435:G436,'By Lot'!G452:G453,'By Lot'!G469:G470,'By Lot'!G486:G487,'By Lot'!G503:G504,'By Lot'!G520:G521,'By Lot'!G537:G538,'By Lot'!G554:G555,'By Lot'!G1319:G1320)</f>
        <v>6</v>
      </c>
      <c r="H76" s="35">
        <f>SUM('By Lot'!H401:H402,'By Lot'!H435:H436,'By Lot'!H452:H453,'By Lot'!H469:H470,'By Lot'!H486:H487,'By Lot'!H503:H504,'By Lot'!H520:H521,'By Lot'!H537:H538,'By Lot'!H554:H555,'By Lot'!H1319:H1320)</f>
        <v>6</v>
      </c>
      <c r="I76" s="35">
        <f>SUM('By Lot'!I401:I402,'By Lot'!I435:I436,'By Lot'!I452:I453,'By Lot'!I469:I470,'By Lot'!I486:I487,'By Lot'!I503:I504,'By Lot'!I520:I521,'By Lot'!I537:I538,'By Lot'!I554:I555,'By Lot'!I1319:I1320)</f>
        <v>4</v>
      </c>
      <c r="J76" s="35">
        <f>SUM('By Lot'!J401:J402,'By Lot'!J435:J436,'By Lot'!J452:J453,'By Lot'!J469:J470,'By Lot'!J486:J487,'By Lot'!J503:J504,'By Lot'!J520:J521,'By Lot'!J537:J538,'By Lot'!J554:J555,'By Lot'!J1319:J1320)</f>
        <v>5</v>
      </c>
      <c r="K76" s="35">
        <f>SUM('By Lot'!K401:K402,'By Lot'!K435:K436,'By Lot'!K452:K453,'By Lot'!K469:K470,'By Lot'!K486:K487,'By Lot'!K503:K504,'By Lot'!K520:K521,'By Lot'!K537:K538,'By Lot'!K554:K555,'By Lot'!K1319:K1320)</f>
        <v>5</v>
      </c>
      <c r="L76" s="35">
        <f>SUM('By Lot'!L401:L402,'By Lot'!L435:L436,'By Lot'!L452:L453,'By Lot'!L469:L470,'By Lot'!L486:L487,'By Lot'!L503:L504,'By Lot'!L520:L521,'By Lot'!L537:L538,'By Lot'!L554:L555,'By Lot'!L1319:L1320)</f>
        <v>4</v>
      </c>
      <c r="M76" s="36">
        <f>SUM('By Lot'!M401:M402,'By Lot'!M435:M436,'By Lot'!M452:M453,'By Lot'!M469:M470,'By Lot'!M486:M487,'By Lot'!M503:M504,'By Lot'!M520:M521,'By Lot'!M537:M538,'By Lot'!M554:M555,'By Lot'!M1319:M1320)</f>
        <v>2</v>
      </c>
      <c r="N76" s="37">
        <f t="shared" si="9"/>
        <v>2</v>
      </c>
      <c r="O76" s="38">
        <f t="shared" si="10"/>
        <v>40</v>
      </c>
      <c r="P76" s="39">
        <f t="shared" si="11"/>
        <v>0.9523809523809523</v>
      </c>
    </row>
    <row r="77" spans="1:16" ht="11.25">
      <c r="A77" s="5"/>
      <c r="B77" s="33" t="s">
        <v>4</v>
      </c>
      <c r="C77" s="33">
        <f>SUM('By Lot'!C403,'By Lot'!C437,'By Lot'!C454,'By Lot'!C471,'By Lot'!C488,'By Lot'!C505,'By Lot'!C522,'By Lot'!C539,'By Lot'!C556,'By Lot'!C1321)</f>
        <v>11</v>
      </c>
      <c r="D77" s="34">
        <f>SUM('By Lot'!D403,'By Lot'!D437,'By Lot'!D454,'By Lot'!D471,'By Lot'!D488,'By Lot'!D505,'By Lot'!D522,'By Lot'!D539,'By Lot'!D556,'By Lot'!D1321)</f>
        <v>6</v>
      </c>
      <c r="E77" s="35">
        <f>SUM('By Lot'!E403,'By Lot'!E437,'By Lot'!E454,'By Lot'!E471,'By Lot'!E488,'By Lot'!E505,'By Lot'!E522,'By Lot'!E539,'By Lot'!E556,'By Lot'!E1321)</f>
        <v>5</v>
      </c>
      <c r="F77" s="35">
        <f>SUM('By Lot'!F403,'By Lot'!F437,'By Lot'!F454,'By Lot'!F471,'By Lot'!F488,'By Lot'!F505,'By Lot'!F522,'By Lot'!F539,'By Lot'!F556,'By Lot'!F1321)</f>
        <v>4</v>
      </c>
      <c r="G77" s="35">
        <f>SUM('By Lot'!G403,'By Lot'!G437,'By Lot'!G454,'By Lot'!G471,'By Lot'!G488,'By Lot'!G505,'By Lot'!G522,'By Lot'!G539,'By Lot'!G556,'By Lot'!G1321)</f>
        <v>3</v>
      </c>
      <c r="H77" s="35">
        <f>SUM('By Lot'!H403,'By Lot'!H437,'By Lot'!H454,'By Lot'!H471,'By Lot'!H488,'By Lot'!H505,'By Lot'!H522,'By Lot'!H539,'By Lot'!H556,'By Lot'!H1321)</f>
        <v>5</v>
      </c>
      <c r="I77" s="35">
        <f>SUM('By Lot'!I403,'By Lot'!I437,'By Lot'!I454,'By Lot'!I471,'By Lot'!I488,'By Lot'!I505,'By Lot'!I522,'By Lot'!I539,'By Lot'!I556,'By Lot'!I1321)</f>
        <v>4</v>
      </c>
      <c r="J77" s="35">
        <f>SUM('By Lot'!J403,'By Lot'!J437,'By Lot'!J454,'By Lot'!J471,'By Lot'!J488,'By Lot'!J505,'By Lot'!J522,'By Lot'!J539,'By Lot'!J556,'By Lot'!J1321)</f>
        <v>5</v>
      </c>
      <c r="K77" s="35">
        <f>SUM('By Lot'!K403,'By Lot'!K437,'By Lot'!K454,'By Lot'!K471,'By Lot'!K488,'By Lot'!K505,'By Lot'!K522,'By Lot'!K539,'By Lot'!K556,'By Lot'!K1321)</f>
        <v>5</v>
      </c>
      <c r="L77" s="35">
        <f>SUM('By Lot'!L403,'By Lot'!L437,'By Lot'!L454,'By Lot'!L471,'By Lot'!L488,'By Lot'!L505,'By Lot'!L522,'By Lot'!L539,'By Lot'!L556,'By Lot'!L1321)</f>
        <v>6</v>
      </c>
      <c r="M77" s="36">
        <f>SUM('By Lot'!M403,'By Lot'!M437,'By Lot'!M454,'By Lot'!M471,'By Lot'!M488,'By Lot'!M505,'By Lot'!M522,'By Lot'!M539,'By Lot'!M556,'By Lot'!M1321)</f>
        <v>7</v>
      </c>
      <c r="N77" s="37">
        <f t="shared" si="9"/>
        <v>3</v>
      </c>
      <c r="O77" s="38">
        <f t="shared" si="10"/>
        <v>8</v>
      </c>
      <c r="P77" s="39">
        <f t="shared" si="11"/>
        <v>0.7272727272727273</v>
      </c>
    </row>
    <row r="78" spans="1:16" ht="11.25">
      <c r="A78" s="5"/>
      <c r="B78" s="33" t="s">
        <v>89</v>
      </c>
      <c r="C78" s="33">
        <f>SUM('By Lot'!C404:C409,'By Lot'!C438:C443,'By Lot'!C455:C460,'By Lot'!C472:C477,'By Lot'!C489:C494,'By Lot'!C506:C511,'By Lot'!C523:C528,'By Lot'!C540:C545,'By Lot'!C557:C562,'By Lot'!C1322:C1327)</f>
        <v>96</v>
      </c>
      <c r="D78" s="34">
        <f>SUM('By Lot'!D404:D409,'By Lot'!D438:D443,'By Lot'!D455:D460,'By Lot'!D472:D477,'By Lot'!D489:D494,'By Lot'!D506:D511,'By Lot'!D523:D528,'By Lot'!D540:D545,'By Lot'!D557:D562,'By Lot'!D1322:D1327)</f>
        <v>77</v>
      </c>
      <c r="E78" s="35">
        <f>SUM('By Lot'!E404:E409,'By Lot'!E438:E443,'By Lot'!E455:E460,'By Lot'!E472:E477,'By Lot'!E489:E494,'By Lot'!E506:E511,'By Lot'!E523:E528,'By Lot'!E540:E545,'By Lot'!E557:E562,'By Lot'!E1322:E1327)</f>
        <v>68</v>
      </c>
      <c r="F78" s="35">
        <f>SUM('By Lot'!F404:F409,'By Lot'!F438:F443,'By Lot'!F455:F460,'By Lot'!F472:F477,'By Lot'!F489:F494,'By Lot'!F506:F511,'By Lot'!F523:F528,'By Lot'!F540:F545,'By Lot'!F557:F562,'By Lot'!F1322:F1327)</f>
        <v>63</v>
      </c>
      <c r="G78" s="35">
        <f>SUM('By Lot'!G404:G409,'By Lot'!G438:G443,'By Lot'!G455:G460,'By Lot'!G472:G477,'By Lot'!G489:G494,'By Lot'!G506:G511,'By Lot'!G523:G528,'By Lot'!G540:G545,'By Lot'!G557:G562,'By Lot'!G1322:G1327)</f>
        <v>59</v>
      </c>
      <c r="H78" s="35">
        <f>SUM('By Lot'!H404:H409,'By Lot'!H438:H443,'By Lot'!H455:H460,'By Lot'!H472:H477,'By Lot'!H489:H494,'By Lot'!H506:H511,'By Lot'!H523:H528,'By Lot'!H540:H545,'By Lot'!H557:H562,'By Lot'!H1322:H1327)</f>
        <v>44</v>
      </c>
      <c r="I78" s="35">
        <f>SUM('By Lot'!I404:I409,'By Lot'!I438:I443,'By Lot'!I455:I460,'By Lot'!I472:I477,'By Lot'!I489:I494,'By Lot'!I506:I511,'By Lot'!I523:I528,'By Lot'!I540:I545,'By Lot'!I557:I562,'By Lot'!I1322:I1327)</f>
        <v>36</v>
      </c>
      <c r="J78" s="35">
        <f>SUM('By Lot'!J404:J409,'By Lot'!J438:J443,'By Lot'!J455:J460,'By Lot'!J472:J477,'By Lot'!J489:J494,'By Lot'!J506:J511,'By Lot'!J523:J528,'By Lot'!J540:J545,'By Lot'!J557:J562,'By Lot'!J1322:J1327)</f>
        <v>45</v>
      </c>
      <c r="K78" s="35">
        <f>SUM('By Lot'!K404:K409,'By Lot'!K438:K443,'By Lot'!K455:K460,'By Lot'!K472:K477,'By Lot'!K489:K494,'By Lot'!K506:K511,'By Lot'!K523:K528,'By Lot'!K540:K545,'By Lot'!K557:K562,'By Lot'!K1322:K1327)</f>
        <v>58</v>
      </c>
      <c r="L78" s="35">
        <f>SUM('By Lot'!L404:L409,'By Lot'!L438:L443,'By Lot'!L455:L460,'By Lot'!L472:L477,'By Lot'!L489:L494,'By Lot'!L506:L511,'By Lot'!L523:L528,'By Lot'!L540:L545,'By Lot'!L557:L562,'By Lot'!L1322:L1327)</f>
        <v>60</v>
      </c>
      <c r="M78" s="36">
        <f>SUM('By Lot'!M404:M409,'By Lot'!M438:M443,'By Lot'!M455:M460,'By Lot'!M472:M477,'By Lot'!M489:M494,'By Lot'!M506:M511,'By Lot'!M523:M528,'By Lot'!M540:M545,'By Lot'!M557:M562,'By Lot'!M1322:M1327)</f>
        <v>65</v>
      </c>
      <c r="N78" s="37">
        <f t="shared" si="9"/>
        <v>36</v>
      </c>
      <c r="O78" s="38">
        <f t="shared" si="10"/>
        <v>60</v>
      </c>
      <c r="P78" s="39">
        <f t="shared" si="11"/>
        <v>0.625</v>
      </c>
    </row>
    <row r="79" spans="1:16" ht="11.25">
      <c r="A79" s="5"/>
      <c r="B79" s="33" t="s">
        <v>93</v>
      </c>
      <c r="C79" s="33">
        <f>SUM('By Lot'!C410,'By Lot'!C444,'By Lot'!C461,'By Lot'!C478,'By Lot'!C495,'By Lot'!C512,'By Lot'!C529,'By Lot'!C546,'By Lot'!C563,'By Lot'!C1328)</f>
        <v>28</v>
      </c>
      <c r="D79" s="34">
        <f>SUM('By Lot'!D410,'By Lot'!D444,'By Lot'!D461,'By Lot'!D478,'By Lot'!D495,'By Lot'!D512,'By Lot'!D529,'By Lot'!D546,'By Lot'!D563,'By Lot'!D1328)</f>
        <v>15</v>
      </c>
      <c r="E79" s="35">
        <f>SUM('By Lot'!E410,'By Lot'!E444,'By Lot'!E461,'By Lot'!E478,'By Lot'!E495,'By Lot'!E512,'By Lot'!E529,'By Lot'!E546,'By Lot'!E563,'By Lot'!E1328)</f>
        <v>10</v>
      </c>
      <c r="F79" s="35">
        <f>SUM('By Lot'!F410,'By Lot'!F444,'By Lot'!F461,'By Lot'!F478,'By Lot'!F495,'By Lot'!F512,'By Lot'!F529,'By Lot'!F546,'By Lot'!F563,'By Lot'!F1328)</f>
        <v>7</v>
      </c>
      <c r="G79" s="35">
        <f>SUM('By Lot'!G410,'By Lot'!G444,'By Lot'!G461,'By Lot'!G478,'By Lot'!G495,'By Lot'!G512,'By Lot'!G529,'By Lot'!G546,'By Lot'!G563,'By Lot'!G1328)</f>
        <v>6</v>
      </c>
      <c r="H79" s="35">
        <f>SUM('By Lot'!H410,'By Lot'!H444,'By Lot'!H461,'By Lot'!H478,'By Lot'!H495,'By Lot'!H512,'By Lot'!H529,'By Lot'!H546,'By Lot'!H563,'By Lot'!H1328)</f>
        <v>3</v>
      </c>
      <c r="I79" s="35">
        <f>SUM('By Lot'!I410,'By Lot'!I444,'By Lot'!I461,'By Lot'!I478,'By Lot'!I495,'By Lot'!I512,'By Lot'!I529,'By Lot'!I546,'By Lot'!I563,'By Lot'!I1328)</f>
        <v>4</v>
      </c>
      <c r="J79" s="35">
        <f>SUM('By Lot'!J410,'By Lot'!J444,'By Lot'!J461,'By Lot'!J478,'By Lot'!J495,'By Lot'!J512,'By Lot'!J529,'By Lot'!J546,'By Lot'!J563,'By Lot'!J1328)</f>
        <v>4</v>
      </c>
      <c r="K79" s="35">
        <f>SUM('By Lot'!K410,'By Lot'!K444,'By Lot'!K461,'By Lot'!K478,'By Lot'!K495,'By Lot'!K512,'By Lot'!K529,'By Lot'!K546,'By Lot'!K563,'By Lot'!K1328)</f>
        <v>8</v>
      </c>
      <c r="L79" s="35">
        <f>SUM('By Lot'!L410,'By Lot'!L444,'By Lot'!L461,'By Lot'!L478,'By Lot'!L495,'By Lot'!L512,'By Lot'!L529,'By Lot'!L546,'By Lot'!L563,'By Lot'!L1328)</f>
        <v>14</v>
      </c>
      <c r="M79" s="36">
        <f>SUM('By Lot'!M410,'By Lot'!M444,'By Lot'!M461,'By Lot'!M478,'By Lot'!M495,'By Lot'!M512,'By Lot'!M529,'By Lot'!M546,'By Lot'!M563,'By Lot'!M1328)</f>
        <v>14</v>
      </c>
      <c r="N79" s="37">
        <f t="shared" si="9"/>
        <v>3</v>
      </c>
      <c r="O79" s="38">
        <f t="shared" si="10"/>
        <v>25</v>
      </c>
      <c r="P79" s="39">
        <f t="shared" si="11"/>
        <v>0.8928571428571429</v>
      </c>
    </row>
    <row r="80" spans="1:16" ht="11.25">
      <c r="A80" s="5"/>
      <c r="B80" s="33" t="s">
        <v>254</v>
      </c>
      <c r="C80" s="33">
        <f>SUM('By Lot'!C411,'By Lot'!C445,'By Lot'!C462,'By Lot'!C479,'By Lot'!C496,'By Lot'!C513,'By Lot'!C530,'By Lot'!C547,'By Lot'!C564,'By Lot'!C1329)</f>
        <v>6</v>
      </c>
      <c r="D80" s="34">
        <f>SUM('By Lot'!D411,'By Lot'!D445,'By Lot'!D462,'By Lot'!D479,'By Lot'!D496,'By Lot'!D513,'By Lot'!D530,'By Lot'!D547,'By Lot'!D564,'By Lot'!D1329)</f>
        <v>2</v>
      </c>
      <c r="E80" s="35">
        <f>SUM('By Lot'!E411,'By Lot'!E445,'By Lot'!E462,'By Lot'!E479,'By Lot'!E496,'By Lot'!E513,'By Lot'!E530,'By Lot'!E547,'By Lot'!E564,'By Lot'!E1329)</f>
        <v>1</v>
      </c>
      <c r="F80" s="35">
        <f>SUM('By Lot'!F411,'By Lot'!F445,'By Lot'!F462,'By Lot'!F479,'By Lot'!F496,'By Lot'!F513,'By Lot'!F530,'By Lot'!F547,'By Lot'!F564,'By Lot'!F1329)</f>
        <v>1</v>
      </c>
      <c r="G80" s="35">
        <f>SUM('By Lot'!G411,'By Lot'!G445,'By Lot'!G462,'By Lot'!G479,'By Lot'!G496,'By Lot'!G513,'By Lot'!G530,'By Lot'!G547,'By Lot'!G564,'By Lot'!G1329)</f>
        <v>2</v>
      </c>
      <c r="H80" s="35">
        <f>SUM('By Lot'!H411,'By Lot'!H445,'By Lot'!H462,'By Lot'!H479,'By Lot'!H496,'By Lot'!H513,'By Lot'!H530,'By Lot'!H547,'By Lot'!H564,'By Lot'!H1329)</f>
        <v>1</v>
      </c>
      <c r="I80" s="35">
        <f>SUM('By Lot'!I411,'By Lot'!I445,'By Lot'!I462,'By Lot'!I479,'By Lot'!I496,'By Lot'!I513,'By Lot'!I530,'By Lot'!I547,'By Lot'!I564,'By Lot'!I1329)</f>
        <v>2</v>
      </c>
      <c r="J80" s="35">
        <f>SUM('By Lot'!J411,'By Lot'!J445,'By Lot'!J462,'By Lot'!J479,'By Lot'!J496,'By Lot'!J513,'By Lot'!J530,'By Lot'!J547,'By Lot'!J564,'By Lot'!J1329)</f>
        <v>1</v>
      </c>
      <c r="K80" s="35">
        <f>SUM('By Lot'!K411,'By Lot'!K445,'By Lot'!K462,'By Lot'!K479,'By Lot'!K496,'By Lot'!K513,'By Lot'!K530,'By Lot'!K547,'By Lot'!K564,'By Lot'!K1329)</f>
        <v>1</v>
      </c>
      <c r="L80" s="35">
        <f>SUM('By Lot'!L411,'By Lot'!L445,'By Lot'!L462,'By Lot'!L479,'By Lot'!L496,'By Lot'!L513,'By Lot'!L530,'By Lot'!L547,'By Lot'!L564,'By Lot'!L1329)</f>
        <v>1</v>
      </c>
      <c r="M80" s="36">
        <f>SUM('By Lot'!M411,'By Lot'!M445,'By Lot'!M462,'By Lot'!M479,'By Lot'!M496,'By Lot'!M513,'By Lot'!M530,'By Lot'!M547,'By Lot'!M564,'By Lot'!M1329)</f>
        <v>0</v>
      </c>
      <c r="N80" s="37">
        <f t="shared" si="9"/>
        <v>0</v>
      </c>
      <c r="O80" s="38">
        <f t="shared" si="10"/>
        <v>6</v>
      </c>
      <c r="P80" s="39">
        <f t="shared" si="11"/>
        <v>1</v>
      </c>
    </row>
    <row r="81" spans="1:16" ht="11.25">
      <c r="A81" s="5"/>
      <c r="B81" s="33" t="s">
        <v>255</v>
      </c>
      <c r="C81" s="33">
        <f>SUM('By Lot'!C412,'By Lot'!C446,'By Lot'!C463,'By Lot'!C480,'By Lot'!C497,'By Lot'!C514,'By Lot'!C531,'By Lot'!C548,'By Lot'!C565,'By Lot'!C1330)</f>
        <v>12</v>
      </c>
      <c r="D81" s="34">
        <f>SUM('By Lot'!D412,'By Lot'!D446,'By Lot'!D463,'By Lot'!D480,'By Lot'!D497,'By Lot'!D514,'By Lot'!D531,'By Lot'!D548,'By Lot'!D565,'By Lot'!D1330)</f>
        <v>9</v>
      </c>
      <c r="E81" s="35">
        <f>SUM('By Lot'!E412,'By Lot'!E446,'By Lot'!E463,'By Lot'!E480,'By Lot'!E497,'By Lot'!E514,'By Lot'!E531,'By Lot'!E548,'By Lot'!E565,'By Lot'!E1330)</f>
        <v>9</v>
      </c>
      <c r="F81" s="35">
        <f>SUM('By Lot'!F412,'By Lot'!F446,'By Lot'!F463,'By Lot'!F480,'By Lot'!F497,'By Lot'!F514,'By Lot'!F531,'By Lot'!F548,'By Lot'!F565,'By Lot'!F1330)</f>
        <v>8</v>
      </c>
      <c r="G81" s="35">
        <f>SUM('By Lot'!G412,'By Lot'!G446,'By Lot'!G463,'By Lot'!G480,'By Lot'!G497,'By Lot'!G514,'By Lot'!G531,'By Lot'!G548,'By Lot'!G565,'By Lot'!G1330)</f>
        <v>9</v>
      </c>
      <c r="H81" s="35">
        <f>SUM('By Lot'!H412,'By Lot'!H446,'By Lot'!H463,'By Lot'!H480,'By Lot'!H497,'By Lot'!H514,'By Lot'!H531,'By Lot'!H548,'By Lot'!H565,'By Lot'!H1330)</f>
        <v>7</v>
      </c>
      <c r="I81" s="35">
        <f>SUM('By Lot'!I412,'By Lot'!I446,'By Lot'!I463,'By Lot'!I480,'By Lot'!I497,'By Lot'!I514,'By Lot'!I531,'By Lot'!I548,'By Lot'!I565,'By Lot'!I1330)</f>
        <v>9</v>
      </c>
      <c r="J81" s="35">
        <f>SUM('By Lot'!J412,'By Lot'!J446,'By Lot'!J463,'By Lot'!J480,'By Lot'!J497,'By Lot'!J514,'By Lot'!J531,'By Lot'!J548,'By Lot'!J565,'By Lot'!J1330)</f>
        <v>8</v>
      </c>
      <c r="K81" s="35">
        <f>SUM('By Lot'!K412,'By Lot'!K446,'By Lot'!K463,'By Lot'!K480,'By Lot'!K497,'By Lot'!K514,'By Lot'!K531,'By Lot'!K548,'By Lot'!K565,'By Lot'!K1330)</f>
        <v>8</v>
      </c>
      <c r="L81" s="35">
        <f>SUM('By Lot'!L412,'By Lot'!L446,'By Lot'!L463,'By Lot'!L480,'By Lot'!L497,'By Lot'!L514,'By Lot'!L531,'By Lot'!L548,'By Lot'!L565,'By Lot'!L1330)</f>
        <v>8</v>
      </c>
      <c r="M81" s="36">
        <f>SUM('By Lot'!M412,'By Lot'!M446,'By Lot'!M463,'By Lot'!M480,'By Lot'!M497,'By Lot'!M514,'By Lot'!M531,'By Lot'!M548,'By Lot'!M565,'By Lot'!M1330)</f>
        <v>7</v>
      </c>
      <c r="N81" s="37">
        <f t="shared" si="9"/>
        <v>7</v>
      </c>
      <c r="O81" s="38">
        <f t="shared" si="10"/>
        <v>5</v>
      </c>
      <c r="P81" s="39">
        <f t="shared" si="11"/>
        <v>0.4166666666666667</v>
      </c>
    </row>
    <row r="82" spans="1:16" ht="11.25">
      <c r="A82" s="5"/>
      <c r="B82" s="33" t="s">
        <v>5</v>
      </c>
      <c r="C82" s="33">
        <f>SUM('By Lot'!C413,'By Lot'!C447,'By Lot'!C464,'By Lot'!C481,'By Lot'!C498,'By Lot'!C515,'By Lot'!C532,'By Lot'!C549,'By Lot'!C566,'By Lot'!C1331)</f>
        <v>15</v>
      </c>
      <c r="D82" s="34">
        <f>SUM('By Lot'!D413,'By Lot'!D447,'By Lot'!D464,'By Lot'!D481,'By Lot'!D498,'By Lot'!D515,'By Lot'!D532,'By Lot'!D549,'By Lot'!D566,'By Lot'!D1331)</f>
        <v>12</v>
      </c>
      <c r="E82" s="35">
        <f>SUM('By Lot'!E413,'By Lot'!E447,'By Lot'!E464,'By Lot'!E481,'By Lot'!E498,'By Lot'!E515,'By Lot'!E532,'By Lot'!E549,'By Lot'!E566,'By Lot'!E1331)</f>
        <v>11</v>
      </c>
      <c r="F82" s="35">
        <f>SUM('By Lot'!F413,'By Lot'!F447,'By Lot'!F464,'By Lot'!F481,'By Lot'!F498,'By Lot'!F515,'By Lot'!F532,'By Lot'!F549,'By Lot'!F566,'By Lot'!F1331)</f>
        <v>7</v>
      </c>
      <c r="G82" s="35">
        <f>SUM('By Lot'!G413,'By Lot'!G447,'By Lot'!G464,'By Lot'!G481,'By Lot'!G498,'By Lot'!G515,'By Lot'!G532,'By Lot'!G549,'By Lot'!G566,'By Lot'!G1331)</f>
        <v>7</v>
      </c>
      <c r="H82" s="35">
        <f>SUM('By Lot'!H413,'By Lot'!H447,'By Lot'!H464,'By Lot'!H481,'By Lot'!H498,'By Lot'!H515,'By Lot'!H532,'By Lot'!H549,'By Lot'!H566,'By Lot'!H1331)</f>
        <v>5</v>
      </c>
      <c r="I82" s="35">
        <f>SUM('By Lot'!I413,'By Lot'!I447,'By Lot'!I464,'By Lot'!I481,'By Lot'!I498,'By Lot'!I515,'By Lot'!I532,'By Lot'!I549,'By Lot'!I566,'By Lot'!I1331)</f>
        <v>6</v>
      </c>
      <c r="J82" s="35">
        <f>SUM('By Lot'!J413,'By Lot'!J447,'By Lot'!J464,'By Lot'!J481,'By Lot'!J498,'By Lot'!J515,'By Lot'!J532,'By Lot'!J549,'By Lot'!J566,'By Lot'!J1331)</f>
        <v>7</v>
      </c>
      <c r="K82" s="35">
        <f>SUM('By Lot'!K413,'By Lot'!K447,'By Lot'!K464,'By Lot'!K481,'By Lot'!K498,'By Lot'!K515,'By Lot'!K532,'By Lot'!K549,'By Lot'!K566,'By Lot'!K1331)</f>
        <v>8</v>
      </c>
      <c r="L82" s="35">
        <f>SUM('By Lot'!L413,'By Lot'!L447,'By Lot'!L464,'By Lot'!L481,'By Lot'!L498,'By Lot'!L515,'By Lot'!L532,'By Lot'!L549,'By Lot'!L566,'By Lot'!L1331)</f>
        <v>6</v>
      </c>
      <c r="M82" s="36">
        <f>SUM('By Lot'!M413,'By Lot'!M447,'By Lot'!M464,'By Lot'!M481,'By Lot'!M498,'By Lot'!M515,'By Lot'!M532,'By Lot'!M549,'By Lot'!M566,'By Lot'!M1331)</f>
        <v>5</v>
      </c>
      <c r="N82" s="37">
        <f t="shared" si="9"/>
        <v>5</v>
      </c>
      <c r="O82" s="38">
        <f t="shared" si="10"/>
        <v>10</v>
      </c>
      <c r="P82" s="39">
        <f t="shared" si="11"/>
        <v>0.6666666666666666</v>
      </c>
    </row>
    <row r="83" spans="1:16" ht="11.25">
      <c r="A83" s="40"/>
      <c r="B83" s="41" t="s">
        <v>6</v>
      </c>
      <c r="C83" s="41">
        <f aca="true" t="shared" si="12" ref="C83:M83">SUM(C73:C82)</f>
        <v>1210</v>
      </c>
      <c r="D83" s="42">
        <f t="shared" si="12"/>
        <v>517</v>
      </c>
      <c r="E83" s="43">
        <f t="shared" si="12"/>
        <v>328</v>
      </c>
      <c r="F83" s="43">
        <f t="shared" si="12"/>
        <v>188</v>
      </c>
      <c r="G83" s="43">
        <f t="shared" si="12"/>
        <v>142</v>
      </c>
      <c r="H83" s="43">
        <f t="shared" si="12"/>
        <v>100</v>
      </c>
      <c r="I83" s="43">
        <f t="shared" si="12"/>
        <v>83</v>
      </c>
      <c r="J83" s="43">
        <f t="shared" si="12"/>
        <v>97</v>
      </c>
      <c r="K83" s="43">
        <f t="shared" si="12"/>
        <v>152</v>
      </c>
      <c r="L83" s="43">
        <f t="shared" si="12"/>
        <v>261</v>
      </c>
      <c r="M83" s="44">
        <f t="shared" si="12"/>
        <v>342</v>
      </c>
      <c r="N83" s="45">
        <f t="shared" si="9"/>
        <v>83</v>
      </c>
      <c r="O83" s="46">
        <f t="shared" si="10"/>
        <v>1127</v>
      </c>
      <c r="P83" s="47">
        <f t="shared" si="11"/>
        <v>0.9314049586776859</v>
      </c>
    </row>
    <row r="84" spans="1:16" ht="11.25">
      <c r="A84" s="32" t="s">
        <v>214</v>
      </c>
      <c r="B84" s="33" t="s">
        <v>0</v>
      </c>
      <c r="C84" s="33">
        <f>SUM('By Lot'!C568,'By Lot'!C585,'By Lot'!C602,'By Lot'!C619,'By Lot'!C653,'By Lot'!C670,'By Lot'!C687)</f>
        <v>87</v>
      </c>
      <c r="D84" s="34">
        <f>SUM('By Lot'!D568,'By Lot'!D585,'By Lot'!D602,'By Lot'!D619,'By Lot'!D653,'By Lot'!D670,'By Lot'!D687)</f>
        <v>78</v>
      </c>
      <c r="E84" s="35">
        <f>SUM('By Lot'!E568,'By Lot'!E585,'By Lot'!E602,'By Lot'!E619,'By Lot'!E653,'By Lot'!E670,'By Lot'!E687)</f>
        <v>62</v>
      </c>
      <c r="F84" s="35">
        <f>SUM('By Lot'!F568,'By Lot'!F585,'By Lot'!F602,'By Lot'!F619,'By Lot'!F653,'By Lot'!F670,'By Lot'!F687)</f>
        <v>33</v>
      </c>
      <c r="G84" s="35">
        <f>SUM('By Lot'!G568,'By Lot'!G585,'By Lot'!G602,'By Lot'!G619,'By Lot'!G653,'By Lot'!G670,'By Lot'!G687)</f>
        <v>14</v>
      </c>
      <c r="H84" s="35">
        <f>SUM('By Lot'!H568,'By Lot'!H585,'By Lot'!H602,'By Lot'!H619,'By Lot'!H653,'By Lot'!H670,'By Lot'!H687)</f>
        <v>13</v>
      </c>
      <c r="I84" s="35">
        <f>SUM('By Lot'!I568,'By Lot'!I585,'By Lot'!I602,'By Lot'!I619,'By Lot'!I653,'By Lot'!I670,'By Lot'!I687)</f>
        <v>5</v>
      </c>
      <c r="J84" s="35">
        <f>SUM('By Lot'!J568,'By Lot'!J585,'By Lot'!J602,'By Lot'!J619,'By Lot'!J653,'By Lot'!J670,'By Lot'!J687)</f>
        <v>4</v>
      </c>
      <c r="K84" s="35">
        <f>SUM('By Lot'!K568,'By Lot'!K585,'By Lot'!K602,'By Lot'!K619,'By Lot'!K653,'By Lot'!K670,'By Lot'!K687)</f>
        <v>14</v>
      </c>
      <c r="L84" s="35">
        <f>SUM('By Lot'!L568,'By Lot'!L585,'By Lot'!L602,'By Lot'!L619,'By Lot'!L653,'By Lot'!L670,'By Lot'!L687)</f>
        <v>33</v>
      </c>
      <c r="M84" s="36">
        <f>SUM('By Lot'!M568,'By Lot'!M585,'By Lot'!M602,'By Lot'!M619,'By Lot'!M653,'By Lot'!M670,'By Lot'!M687)</f>
        <v>39</v>
      </c>
      <c r="N84" s="37">
        <f t="shared" si="9"/>
        <v>4</v>
      </c>
      <c r="O84" s="38">
        <f t="shared" si="10"/>
        <v>83</v>
      </c>
      <c r="P84" s="39">
        <f t="shared" si="11"/>
        <v>0.9540229885057471</v>
      </c>
    </row>
    <row r="85" spans="1:16" ht="11.25">
      <c r="A85" s="5" t="s">
        <v>224</v>
      </c>
      <c r="B85" s="33" t="s">
        <v>1</v>
      </c>
      <c r="C85" s="33">
        <f>SUM('By Lot'!C569,'By Lot'!C586,'By Lot'!C603,'By Lot'!C620,'By Lot'!C654,'By Lot'!C671,'By Lot'!C688)</f>
        <v>291</v>
      </c>
      <c r="D85" s="34">
        <f>SUM('By Lot'!D569,'By Lot'!D586,'By Lot'!D603,'By Lot'!D620,'By Lot'!D654,'By Lot'!D671,'By Lot'!D688)</f>
        <v>184</v>
      </c>
      <c r="E85" s="35">
        <f>SUM('By Lot'!E569,'By Lot'!E586,'By Lot'!E603,'By Lot'!E620,'By Lot'!E654,'By Lot'!E671,'By Lot'!E688)</f>
        <v>75</v>
      </c>
      <c r="F85" s="35">
        <f>SUM('By Lot'!F569,'By Lot'!F586,'By Lot'!F603,'By Lot'!F620,'By Lot'!F654,'By Lot'!F671,'By Lot'!F688)</f>
        <v>12</v>
      </c>
      <c r="G85" s="35">
        <f>SUM('By Lot'!G569,'By Lot'!G586,'By Lot'!G603,'By Lot'!G620,'By Lot'!G654,'By Lot'!G671,'By Lot'!G688)</f>
        <v>2</v>
      </c>
      <c r="H85" s="35">
        <f>SUM('By Lot'!H569,'By Lot'!H586,'By Lot'!H603,'By Lot'!H620,'By Lot'!H654,'By Lot'!H671,'By Lot'!H688)</f>
        <v>2</v>
      </c>
      <c r="I85" s="35">
        <f>SUM('By Lot'!I569,'By Lot'!I586,'By Lot'!I603,'By Lot'!I620,'By Lot'!I654,'By Lot'!I671,'By Lot'!I688)</f>
        <v>2</v>
      </c>
      <c r="J85" s="35">
        <f>SUM('By Lot'!J569,'By Lot'!J586,'By Lot'!J603,'By Lot'!J620,'By Lot'!J654,'By Lot'!J671,'By Lot'!J688)</f>
        <v>1</v>
      </c>
      <c r="K85" s="35">
        <f>SUM('By Lot'!K569,'By Lot'!K586,'By Lot'!K603,'By Lot'!K620,'By Lot'!K654,'By Lot'!K671,'By Lot'!K688)</f>
        <v>15</v>
      </c>
      <c r="L85" s="35">
        <f>SUM('By Lot'!L569,'By Lot'!L586,'By Lot'!L603,'By Lot'!L620,'By Lot'!L654,'By Lot'!L671,'By Lot'!L688)</f>
        <v>53</v>
      </c>
      <c r="M85" s="36">
        <f>SUM('By Lot'!M569,'By Lot'!M586,'By Lot'!M603,'By Lot'!M620,'By Lot'!M654,'By Lot'!M671,'By Lot'!M688)</f>
        <v>87</v>
      </c>
      <c r="N85" s="37">
        <f t="shared" si="9"/>
        <v>1</v>
      </c>
      <c r="O85" s="38">
        <f t="shared" si="10"/>
        <v>290</v>
      </c>
      <c r="P85" s="39">
        <f t="shared" si="11"/>
        <v>0.9965635738831615</v>
      </c>
    </row>
    <row r="86" spans="1:16" ht="11.25">
      <c r="A86" s="5"/>
      <c r="B86" s="33" t="s">
        <v>2</v>
      </c>
      <c r="C86" s="33">
        <f>SUM('By Lot'!C570,'By Lot'!C587,'By Lot'!C604,'By Lot'!C621,'By Lot'!C655,'By Lot'!C672,'By Lot'!C689)</f>
        <v>49</v>
      </c>
      <c r="D86" s="34">
        <f>SUM('By Lot'!D570,'By Lot'!D587,'By Lot'!D604,'By Lot'!D621,'By Lot'!D655,'By Lot'!D672,'By Lot'!D689)</f>
        <v>0</v>
      </c>
      <c r="E86" s="35">
        <f>SUM('By Lot'!E570,'By Lot'!E587,'By Lot'!E604,'By Lot'!E621,'By Lot'!E655,'By Lot'!E672,'By Lot'!E689)</f>
        <v>0</v>
      </c>
      <c r="F86" s="35">
        <f>SUM('By Lot'!F570,'By Lot'!F587,'By Lot'!F604,'By Lot'!F621,'By Lot'!F655,'By Lot'!F672,'By Lot'!F689)</f>
        <v>0</v>
      </c>
      <c r="G86" s="35">
        <f>SUM('By Lot'!G570,'By Lot'!G587,'By Lot'!G604,'By Lot'!G621,'By Lot'!G655,'By Lot'!G672,'By Lot'!G689)</f>
        <v>0</v>
      </c>
      <c r="H86" s="35">
        <f>SUM('By Lot'!H570,'By Lot'!H587,'By Lot'!H604,'By Lot'!H621,'By Lot'!H655,'By Lot'!H672,'By Lot'!H689)</f>
        <v>0</v>
      </c>
      <c r="I86" s="35">
        <f>SUM('By Lot'!I570,'By Lot'!I587,'By Lot'!I604,'By Lot'!I621,'By Lot'!I655,'By Lot'!I672,'By Lot'!I689)</f>
        <v>0</v>
      </c>
      <c r="J86" s="35">
        <f>SUM('By Lot'!J570,'By Lot'!J587,'By Lot'!J604,'By Lot'!J621,'By Lot'!J655,'By Lot'!J672,'By Lot'!J689)</f>
        <v>0</v>
      </c>
      <c r="K86" s="35">
        <f>SUM('By Lot'!K570,'By Lot'!K587,'By Lot'!K604,'By Lot'!K621,'By Lot'!K655,'By Lot'!K672,'By Lot'!K689)</f>
        <v>1</v>
      </c>
      <c r="L86" s="35">
        <f>SUM('By Lot'!L570,'By Lot'!L587,'By Lot'!L604,'By Lot'!L621,'By Lot'!L655,'By Lot'!L672,'By Lot'!L689)</f>
        <v>1</v>
      </c>
      <c r="M86" s="36">
        <f>SUM('By Lot'!M570,'By Lot'!M587,'By Lot'!M604,'By Lot'!M621,'By Lot'!M655,'By Lot'!M672,'By Lot'!M689)</f>
        <v>1</v>
      </c>
      <c r="N86" s="37">
        <f t="shared" si="9"/>
        <v>0</v>
      </c>
      <c r="O86" s="38">
        <f t="shared" si="10"/>
        <v>49</v>
      </c>
      <c r="P86" s="39">
        <f t="shared" si="11"/>
        <v>1</v>
      </c>
    </row>
    <row r="87" spans="1:16" ht="11.25">
      <c r="A87" s="5"/>
      <c r="B87" s="33" t="s">
        <v>449</v>
      </c>
      <c r="C87" s="33">
        <f>SUM('By Lot'!C571:C572,'By Lot'!C588:C589,'By Lot'!C605:C606,'By Lot'!C622:C623,'By Lot'!C656:C657,'By Lot'!C673:C674,'By Lot'!C690:C691)</f>
        <v>45</v>
      </c>
      <c r="D87" s="34">
        <f>SUM('By Lot'!D571:D572,'By Lot'!D588:D589,'By Lot'!D605:D606,'By Lot'!D622:D623,'By Lot'!D656:D657,'By Lot'!D673:D674,'By Lot'!D690:D691)</f>
        <v>40</v>
      </c>
      <c r="E87" s="35">
        <f>SUM('By Lot'!E571:E572,'By Lot'!E588:E589,'By Lot'!E605:E606,'By Lot'!E622:E623,'By Lot'!E656:E657,'By Lot'!E673:E674,'By Lot'!E690:E691)</f>
        <v>16</v>
      </c>
      <c r="F87" s="35">
        <f>SUM('By Lot'!F571:F572,'By Lot'!F588:F589,'By Lot'!F605:F606,'By Lot'!F622:F623,'By Lot'!F656:F657,'By Lot'!F673:F674,'By Lot'!F690:F691)</f>
        <v>10</v>
      </c>
      <c r="G87" s="35">
        <f>SUM('By Lot'!G571:G572,'By Lot'!G588:G589,'By Lot'!G605:G606,'By Lot'!G622:G623,'By Lot'!G656:G657,'By Lot'!G673:G674,'By Lot'!G690:G691)</f>
        <v>5</v>
      </c>
      <c r="H87" s="35">
        <f>SUM('By Lot'!H571:H572,'By Lot'!H588:H589,'By Lot'!H605:H606,'By Lot'!H622:H623,'By Lot'!H656:H657,'By Lot'!H673:H674,'By Lot'!H690:H691)</f>
        <v>6</v>
      </c>
      <c r="I87" s="35">
        <f>SUM('By Lot'!I571:I572,'By Lot'!I588:I589,'By Lot'!I605:I606,'By Lot'!I622:I623,'By Lot'!I656:I657,'By Lot'!I673:I674,'By Lot'!I690:I691)</f>
        <v>2</v>
      </c>
      <c r="J87" s="35">
        <f>SUM('By Lot'!J571:J572,'By Lot'!J588:J589,'By Lot'!J605:J606,'By Lot'!J622:J623,'By Lot'!J656:J657,'By Lot'!J673:J674,'By Lot'!J690:J691)</f>
        <v>5</v>
      </c>
      <c r="K87" s="35">
        <f>SUM('By Lot'!K571:K572,'By Lot'!K588:K589,'By Lot'!K605:K606,'By Lot'!K622:K623,'By Lot'!K656:K657,'By Lot'!K673:K674,'By Lot'!K690:K691)</f>
        <v>11</v>
      </c>
      <c r="L87" s="35">
        <f>SUM('By Lot'!L571:L572,'By Lot'!L588:L589,'By Lot'!L605:L606,'By Lot'!L622:L623,'By Lot'!L656:L657,'By Lot'!L673:L674,'By Lot'!L690:L691)</f>
        <v>13</v>
      </c>
      <c r="M87" s="36">
        <f>SUM('By Lot'!M571:M572,'By Lot'!M588:M589,'By Lot'!M605:M606,'By Lot'!M622:M623,'By Lot'!M656:M657,'By Lot'!M673:M674,'By Lot'!M690:M691)</f>
        <v>15</v>
      </c>
      <c r="N87" s="37">
        <f t="shared" si="9"/>
        <v>2</v>
      </c>
      <c r="O87" s="38">
        <f t="shared" si="10"/>
        <v>43</v>
      </c>
      <c r="P87" s="39">
        <f t="shared" si="11"/>
        <v>0.9555555555555556</v>
      </c>
    </row>
    <row r="88" spans="1:16" ht="11.25">
      <c r="A88" s="5"/>
      <c r="B88" s="33" t="s">
        <v>4</v>
      </c>
      <c r="C88" s="33">
        <f>SUM('By Lot'!C573,'By Lot'!C590,'By Lot'!C607,'By Lot'!C624,'By Lot'!C658,'By Lot'!C675,'By Lot'!C692)</f>
        <v>9</v>
      </c>
      <c r="D88" s="34">
        <f>SUM('By Lot'!D573,'By Lot'!D590,'By Lot'!D607,'By Lot'!D624,'By Lot'!D658,'By Lot'!D675,'By Lot'!D692)</f>
        <v>8</v>
      </c>
      <c r="E88" s="35">
        <f>SUM('By Lot'!E573,'By Lot'!E590,'By Lot'!E607,'By Lot'!E624,'By Lot'!E658,'By Lot'!E675,'By Lot'!E692)</f>
        <v>6</v>
      </c>
      <c r="F88" s="35">
        <f>SUM('By Lot'!F573,'By Lot'!F590,'By Lot'!F607,'By Lot'!F624,'By Lot'!F658,'By Lot'!F675,'By Lot'!F692)</f>
        <v>6</v>
      </c>
      <c r="G88" s="35">
        <f>SUM('By Lot'!G573,'By Lot'!G590,'By Lot'!G607,'By Lot'!G624,'By Lot'!G658,'By Lot'!G675,'By Lot'!G692)</f>
        <v>5</v>
      </c>
      <c r="H88" s="35">
        <f>SUM('By Lot'!H573,'By Lot'!H590,'By Lot'!H607,'By Lot'!H624,'By Lot'!H658,'By Lot'!H675,'By Lot'!H692)</f>
        <v>6</v>
      </c>
      <c r="I88" s="35">
        <f>SUM('By Lot'!I573,'By Lot'!I590,'By Lot'!I607,'By Lot'!I624,'By Lot'!I658,'By Lot'!I675,'By Lot'!I692)</f>
        <v>5</v>
      </c>
      <c r="J88" s="35">
        <f>SUM('By Lot'!J573,'By Lot'!J590,'By Lot'!J607,'By Lot'!J624,'By Lot'!J658,'By Lot'!J675,'By Lot'!J692)</f>
        <v>4</v>
      </c>
      <c r="K88" s="35">
        <f>SUM('By Lot'!K573,'By Lot'!K590,'By Lot'!K607,'By Lot'!K624,'By Lot'!K658,'By Lot'!K675,'By Lot'!K692)</f>
        <v>4</v>
      </c>
      <c r="L88" s="35">
        <f>SUM('By Lot'!L573,'By Lot'!L590,'By Lot'!L607,'By Lot'!L624,'By Lot'!L658,'By Lot'!L675,'By Lot'!L692)</f>
        <v>5</v>
      </c>
      <c r="M88" s="36">
        <f>SUM('By Lot'!M573,'By Lot'!M590,'By Lot'!M607,'By Lot'!M624,'By Lot'!M658,'By Lot'!M675,'By Lot'!M692)</f>
        <v>6</v>
      </c>
      <c r="N88" s="37">
        <f t="shared" si="9"/>
        <v>4</v>
      </c>
      <c r="O88" s="38">
        <f t="shared" si="10"/>
        <v>5</v>
      </c>
      <c r="P88" s="39">
        <f t="shared" si="11"/>
        <v>0.5555555555555556</v>
      </c>
    </row>
    <row r="89" spans="1:16" ht="11.25">
      <c r="A89" s="5"/>
      <c r="B89" s="33" t="s">
        <v>89</v>
      </c>
      <c r="C89" s="33">
        <f>SUM('By Lot'!C574:C579,'By Lot'!C591:C596,'By Lot'!C608:C613,'By Lot'!C625:C630,'By Lot'!C659:C664,'By Lot'!C676:C681,'By Lot'!C693:C698)</f>
        <v>5</v>
      </c>
      <c r="D89" s="34">
        <f>SUM('By Lot'!D574:D579,'By Lot'!D591:D596,'By Lot'!D608:D613,'By Lot'!D625:D630,'By Lot'!D659:D664,'By Lot'!D676:D681,'By Lot'!D693:D698)</f>
        <v>4</v>
      </c>
      <c r="E89" s="35">
        <f>SUM('By Lot'!E574:E579,'By Lot'!E591:E596,'By Lot'!E608:E613,'By Lot'!E625:E630,'By Lot'!E659:E664,'By Lot'!E676:E681,'By Lot'!E693:E698)</f>
        <v>2</v>
      </c>
      <c r="F89" s="35">
        <f>SUM('By Lot'!F574:F579,'By Lot'!F591:F596,'By Lot'!F608:F613,'By Lot'!F625:F630,'By Lot'!F659:F664,'By Lot'!F676:F681,'By Lot'!F693:F698)</f>
        <v>2</v>
      </c>
      <c r="G89" s="35">
        <f>SUM('By Lot'!G574:G579,'By Lot'!G591:G596,'By Lot'!G608:G613,'By Lot'!G625:G630,'By Lot'!G659:G664,'By Lot'!G676:G681,'By Lot'!G693:G698)</f>
        <v>1</v>
      </c>
      <c r="H89" s="35">
        <f>SUM('By Lot'!H574:H579,'By Lot'!H591:H596,'By Lot'!H608:H613,'By Lot'!H625:H630,'By Lot'!H659:H664,'By Lot'!H676:H681,'By Lot'!H693:H698)</f>
        <v>2</v>
      </c>
      <c r="I89" s="35">
        <f>SUM('By Lot'!I574:I579,'By Lot'!I591:I596,'By Lot'!I608:I613,'By Lot'!I625:I630,'By Lot'!I659:I664,'By Lot'!I676:I681,'By Lot'!I693:I698)</f>
        <v>1</v>
      </c>
      <c r="J89" s="35">
        <f>SUM('By Lot'!J574:J579,'By Lot'!J591:J596,'By Lot'!J608:J613,'By Lot'!J625:J630,'By Lot'!J659:J664,'By Lot'!J676:J681,'By Lot'!J693:J698)</f>
        <v>2</v>
      </c>
      <c r="K89" s="35">
        <f>SUM('By Lot'!K574:K579,'By Lot'!K591:K596,'By Lot'!K608:K613,'By Lot'!K625:K630,'By Lot'!K659:K664,'By Lot'!K676:K681,'By Lot'!K693:K698)</f>
        <v>2</v>
      </c>
      <c r="L89" s="35">
        <f>SUM('By Lot'!L574:L579,'By Lot'!L591:L596,'By Lot'!L608:L613,'By Lot'!L625:L630,'By Lot'!L659:L664,'By Lot'!L676:L681,'By Lot'!L693:L698)</f>
        <v>2</v>
      </c>
      <c r="M89" s="36">
        <f>SUM('By Lot'!M574:M579,'By Lot'!M591:M596,'By Lot'!M608:M613,'By Lot'!M625:M630,'By Lot'!M659:M664,'By Lot'!M676:M681,'By Lot'!M693:M698)</f>
        <v>2</v>
      </c>
      <c r="N89" s="37">
        <f t="shared" si="9"/>
        <v>1</v>
      </c>
      <c r="O89" s="38">
        <f t="shared" si="10"/>
        <v>4</v>
      </c>
      <c r="P89" s="39">
        <f t="shared" si="11"/>
        <v>0.8</v>
      </c>
    </row>
    <row r="90" spans="1:16" ht="11.25">
      <c r="A90" s="5"/>
      <c r="B90" s="33" t="s">
        <v>93</v>
      </c>
      <c r="C90" s="33">
        <f>SUM('By Lot'!C580,'By Lot'!C597,'By Lot'!C614,'By Lot'!C631,'By Lot'!C665,'By Lot'!C682,'By Lot'!C699)</f>
        <v>24</v>
      </c>
      <c r="D90" s="34">
        <f>SUM('By Lot'!D580,'By Lot'!D597,'By Lot'!D614,'By Lot'!D631,'By Lot'!D665,'By Lot'!D682,'By Lot'!D699)</f>
        <v>20</v>
      </c>
      <c r="E90" s="35">
        <f>SUM('By Lot'!E580,'By Lot'!E597,'By Lot'!E614,'By Lot'!E631,'By Lot'!E665,'By Lot'!E682,'By Lot'!E699)</f>
        <v>16</v>
      </c>
      <c r="F90" s="35">
        <f>SUM('By Lot'!F580,'By Lot'!F597,'By Lot'!F614,'By Lot'!F631,'By Lot'!F665,'By Lot'!F682,'By Lot'!F699)</f>
        <v>10</v>
      </c>
      <c r="G90" s="35">
        <f>SUM('By Lot'!G580,'By Lot'!G597,'By Lot'!G614,'By Lot'!G631,'By Lot'!G665,'By Lot'!G682,'By Lot'!G699)</f>
        <v>6</v>
      </c>
      <c r="H90" s="35">
        <f>SUM('By Lot'!H580,'By Lot'!H597,'By Lot'!H614,'By Lot'!H631,'By Lot'!H665,'By Lot'!H682,'By Lot'!H699)</f>
        <v>7</v>
      </c>
      <c r="I90" s="35">
        <f>SUM('By Lot'!I580,'By Lot'!I597,'By Lot'!I614,'By Lot'!I631,'By Lot'!I665,'By Lot'!I682,'By Lot'!I699)</f>
        <v>6</v>
      </c>
      <c r="J90" s="35">
        <f>SUM('By Lot'!J580,'By Lot'!J597,'By Lot'!J614,'By Lot'!J631,'By Lot'!J665,'By Lot'!J682,'By Lot'!J699)</f>
        <v>5</v>
      </c>
      <c r="K90" s="35">
        <f>SUM('By Lot'!K580,'By Lot'!K597,'By Lot'!K614,'By Lot'!K631,'By Lot'!K665,'By Lot'!K682,'By Lot'!K699)</f>
        <v>9</v>
      </c>
      <c r="L90" s="35">
        <f>SUM('By Lot'!L580,'By Lot'!L597,'By Lot'!L614,'By Lot'!L631,'By Lot'!L665,'By Lot'!L682,'By Lot'!L699)</f>
        <v>12</v>
      </c>
      <c r="M90" s="36">
        <f>SUM('By Lot'!M580,'By Lot'!M597,'By Lot'!M614,'By Lot'!M631,'By Lot'!M665,'By Lot'!M682,'By Lot'!M699)</f>
        <v>16</v>
      </c>
      <c r="N90" s="37">
        <f t="shared" si="9"/>
        <v>5</v>
      </c>
      <c r="O90" s="38">
        <f t="shared" si="10"/>
        <v>19</v>
      </c>
      <c r="P90" s="39">
        <f t="shared" si="11"/>
        <v>0.7916666666666666</v>
      </c>
    </row>
    <row r="91" spans="1:16" ht="11.25">
      <c r="A91" s="5"/>
      <c r="B91" s="33" t="s">
        <v>254</v>
      </c>
      <c r="C91" s="33">
        <f>SUM('By Lot'!C581,'By Lot'!C598,'By Lot'!C615,'By Lot'!C632,'By Lot'!C666,'By Lot'!C683,'By Lot'!C700)</f>
        <v>2</v>
      </c>
      <c r="D91" s="34">
        <f>SUM('By Lot'!D581,'By Lot'!D598,'By Lot'!D615,'By Lot'!D632,'By Lot'!D666,'By Lot'!D683,'By Lot'!D700)</f>
        <v>2</v>
      </c>
      <c r="E91" s="35">
        <f>SUM('By Lot'!E581,'By Lot'!E598,'By Lot'!E615,'By Lot'!E632,'By Lot'!E666,'By Lot'!E683,'By Lot'!E700)</f>
        <v>2</v>
      </c>
      <c r="F91" s="35">
        <f>SUM('By Lot'!F581,'By Lot'!F598,'By Lot'!F615,'By Lot'!F632,'By Lot'!F666,'By Lot'!F683,'By Lot'!F700)</f>
        <v>2</v>
      </c>
      <c r="G91" s="35">
        <f>SUM('By Lot'!G581,'By Lot'!G598,'By Lot'!G615,'By Lot'!G632,'By Lot'!G666,'By Lot'!G683,'By Lot'!G700)</f>
        <v>2</v>
      </c>
      <c r="H91" s="35">
        <f>SUM('By Lot'!H581,'By Lot'!H598,'By Lot'!H615,'By Lot'!H632,'By Lot'!H666,'By Lot'!H683,'By Lot'!H700)</f>
        <v>2</v>
      </c>
      <c r="I91" s="35">
        <f>SUM('By Lot'!I581,'By Lot'!I598,'By Lot'!I615,'By Lot'!I632,'By Lot'!I666,'By Lot'!I683,'By Lot'!I700)</f>
        <v>1</v>
      </c>
      <c r="J91" s="35">
        <f>SUM('By Lot'!J581,'By Lot'!J598,'By Lot'!J615,'By Lot'!J632,'By Lot'!J666,'By Lot'!J683,'By Lot'!J700)</f>
        <v>2</v>
      </c>
      <c r="K91" s="35">
        <f>SUM('By Lot'!K581,'By Lot'!K598,'By Lot'!K615,'By Lot'!K632,'By Lot'!K666,'By Lot'!K683,'By Lot'!K700)</f>
        <v>2</v>
      </c>
      <c r="L91" s="35">
        <f>SUM('By Lot'!L581,'By Lot'!L598,'By Lot'!L615,'By Lot'!L632,'By Lot'!L666,'By Lot'!L683,'By Lot'!L700)</f>
        <v>2</v>
      </c>
      <c r="M91" s="36">
        <f>SUM('By Lot'!M581,'By Lot'!M598,'By Lot'!M615,'By Lot'!M632,'By Lot'!M666,'By Lot'!M683,'By Lot'!M700)</f>
        <v>2</v>
      </c>
      <c r="N91" s="37">
        <f t="shared" si="9"/>
        <v>1</v>
      </c>
      <c r="O91" s="38">
        <f t="shared" si="10"/>
        <v>1</v>
      </c>
      <c r="P91" s="39">
        <f t="shared" si="11"/>
        <v>0.5</v>
      </c>
    </row>
    <row r="92" spans="1:16" ht="11.25">
      <c r="A92" s="5"/>
      <c r="B92" s="33" t="s">
        <v>255</v>
      </c>
      <c r="C92" s="33">
        <f>SUM('By Lot'!C582,'By Lot'!C599,'By Lot'!C616,'By Lot'!C633,'By Lot'!C667,'By Lot'!C684,'By Lot'!C701)</f>
        <v>9</v>
      </c>
      <c r="D92" s="34">
        <f>SUM('By Lot'!D582,'By Lot'!D599,'By Lot'!D616,'By Lot'!D633,'By Lot'!D667,'By Lot'!D684,'By Lot'!D701)</f>
        <v>5</v>
      </c>
      <c r="E92" s="35">
        <f>SUM('By Lot'!E582,'By Lot'!E599,'By Lot'!E616,'By Lot'!E633,'By Lot'!E667,'By Lot'!E684,'By Lot'!E701)</f>
        <v>6</v>
      </c>
      <c r="F92" s="35">
        <f>SUM('By Lot'!F582,'By Lot'!F599,'By Lot'!F616,'By Lot'!F633,'By Lot'!F667,'By Lot'!F684,'By Lot'!F701)</f>
        <v>6</v>
      </c>
      <c r="G92" s="35">
        <f>SUM('By Lot'!G582,'By Lot'!G599,'By Lot'!G616,'By Lot'!G633,'By Lot'!G667,'By Lot'!G684,'By Lot'!G701)</f>
        <v>5</v>
      </c>
      <c r="H92" s="35">
        <f>SUM('By Lot'!H582,'By Lot'!H599,'By Lot'!H616,'By Lot'!H633,'By Lot'!H667,'By Lot'!H684,'By Lot'!H701)</f>
        <v>6</v>
      </c>
      <c r="I92" s="35">
        <f>SUM('By Lot'!I582,'By Lot'!I599,'By Lot'!I616,'By Lot'!I633,'By Lot'!I667,'By Lot'!I684,'By Lot'!I701)</f>
        <v>4</v>
      </c>
      <c r="J92" s="35">
        <f>SUM('By Lot'!J582,'By Lot'!J599,'By Lot'!J616,'By Lot'!J633,'By Lot'!J667,'By Lot'!J684,'By Lot'!J701)</f>
        <v>6</v>
      </c>
      <c r="K92" s="35">
        <f>SUM('By Lot'!K582,'By Lot'!K599,'By Lot'!K616,'By Lot'!K633,'By Lot'!K667,'By Lot'!K684,'By Lot'!K701)</f>
        <v>5</v>
      </c>
      <c r="L92" s="35">
        <f>SUM('By Lot'!L582,'By Lot'!L599,'By Lot'!L616,'By Lot'!L633,'By Lot'!L667,'By Lot'!L684,'By Lot'!L701)</f>
        <v>4</v>
      </c>
      <c r="M92" s="36">
        <f>SUM('By Lot'!M582,'By Lot'!M599,'By Lot'!M616,'By Lot'!M633,'By Lot'!M667,'By Lot'!M684,'By Lot'!M701)</f>
        <v>5</v>
      </c>
      <c r="N92" s="37">
        <f t="shared" si="9"/>
        <v>4</v>
      </c>
      <c r="O92" s="38">
        <f t="shared" si="10"/>
        <v>5</v>
      </c>
      <c r="P92" s="39">
        <f t="shared" si="11"/>
        <v>0.5555555555555556</v>
      </c>
    </row>
    <row r="93" spans="1:16" ht="11.25">
      <c r="A93" s="5"/>
      <c r="B93" s="33" t="s">
        <v>5</v>
      </c>
      <c r="C93" s="33">
        <f>SUM('By Lot'!C583,'By Lot'!C600,'By Lot'!C617,'By Lot'!C634,'By Lot'!C668,'By Lot'!C685,'By Lot'!C702)</f>
        <v>11</v>
      </c>
      <c r="D93" s="34">
        <f>SUM('By Lot'!D583,'By Lot'!D600,'By Lot'!D617,'By Lot'!D634,'By Lot'!D668,'By Lot'!D685,'By Lot'!D702)</f>
        <v>9</v>
      </c>
      <c r="E93" s="35">
        <f>SUM('By Lot'!E583,'By Lot'!E600,'By Lot'!E617,'By Lot'!E634,'By Lot'!E668,'By Lot'!E685,'By Lot'!E702)</f>
        <v>9</v>
      </c>
      <c r="F93" s="35">
        <f>SUM('By Lot'!F583,'By Lot'!F600,'By Lot'!F617,'By Lot'!F634,'By Lot'!F668,'By Lot'!F685,'By Lot'!F702)</f>
        <v>6</v>
      </c>
      <c r="G93" s="35">
        <f>SUM('By Lot'!G583,'By Lot'!G600,'By Lot'!G617,'By Lot'!G634,'By Lot'!G668,'By Lot'!G685,'By Lot'!G702)</f>
        <v>4</v>
      </c>
      <c r="H93" s="35">
        <f>SUM('By Lot'!H583,'By Lot'!H600,'By Lot'!H617,'By Lot'!H634,'By Lot'!H668,'By Lot'!H685,'By Lot'!H702)</f>
        <v>7</v>
      </c>
      <c r="I93" s="35">
        <f>SUM('By Lot'!I583,'By Lot'!I600,'By Lot'!I617,'By Lot'!I634,'By Lot'!I668,'By Lot'!I685,'By Lot'!I702)</f>
        <v>6</v>
      </c>
      <c r="J93" s="35">
        <f>SUM('By Lot'!J583,'By Lot'!J600,'By Lot'!J617,'By Lot'!J634,'By Lot'!J668,'By Lot'!J685,'By Lot'!J702)</f>
        <v>5</v>
      </c>
      <c r="K93" s="35">
        <f>SUM('By Lot'!K583,'By Lot'!K600,'By Lot'!K617,'By Lot'!K634,'By Lot'!K668,'By Lot'!K685,'By Lot'!K702)</f>
        <v>6</v>
      </c>
      <c r="L93" s="35">
        <f>SUM('By Lot'!L583,'By Lot'!L600,'By Lot'!L617,'By Lot'!L634,'By Lot'!L668,'By Lot'!L685,'By Lot'!L702)</f>
        <v>7</v>
      </c>
      <c r="M93" s="36">
        <f>SUM('By Lot'!M583,'By Lot'!M600,'By Lot'!M617,'By Lot'!M634,'By Lot'!M668,'By Lot'!M685,'By Lot'!M702)</f>
        <v>6</v>
      </c>
      <c r="N93" s="37">
        <f t="shared" si="9"/>
        <v>4</v>
      </c>
      <c r="O93" s="38">
        <f t="shared" si="10"/>
        <v>7</v>
      </c>
      <c r="P93" s="39">
        <f t="shared" si="11"/>
        <v>0.6363636363636364</v>
      </c>
    </row>
    <row r="94" spans="1:16" ht="11.25">
      <c r="A94" s="40"/>
      <c r="B94" s="41" t="s">
        <v>6</v>
      </c>
      <c r="C94" s="41">
        <f aca="true" t="shared" si="13" ref="C94:M94">SUM(C84:C93)</f>
        <v>532</v>
      </c>
      <c r="D94" s="42">
        <f t="shared" si="13"/>
        <v>350</v>
      </c>
      <c r="E94" s="43">
        <f t="shared" si="13"/>
        <v>194</v>
      </c>
      <c r="F94" s="43">
        <f t="shared" si="13"/>
        <v>87</v>
      </c>
      <c r="G94" s="43">
        <f t="shared" si="13"/>
        <v>44</v>
      </c>
      <c r="H94" s="43">
        <f t="shared" si="13"/>
        <v>51</v>
      </c>
      <c r="I94" s="43">
        <f t="shared" si="13"/>
        <v>32</v>
      </c>
      <c r="J94" s="43">
        <f t="shared" si="13"/>
        <v>34</v>
      </c>
      <c r="K94" s="43">
        <f t="shared" si="13"/>
        <v>69</v>
      </c>
      <c r="L94" s="43">
        <f t="shared" si="13"/>
        <v>132</v>
      </c>
      <c r="M94" s="44">
        <f t="shared" si="13"/>
        <v>179</v>
      </c>
      <c r="N94" s="45">
        <f t="shared" si="9"/>
        <v>32</v>
      </c>
      <c r="O94" s="46">
        <f t="shared" si="10"/>
        <v>500</v>
      </c>
      <c r="P94" s="47">
        <f t="shared" si="11"/>
        <v>0.9398496240601504</v>
      </c>
    </row>
    <row r="95" spans="1:16" ht="11.25">
      <c r="A95" s="52" t="s">
        <v>215</v>
      </c>
      <c r="B95" s="33" t="s">
        <v>0</v>
      </c>
      <c r="C95" s="33">
        <f>SUM('By Lot'!C636,'By Lot'!C704,'By Lot'!C721,'By Lot'!C738,'By Lot'!C755,'By Lot'!C772,'By Lot'!C789,'By Lot'!C806,'By Lot'!C840,'By Lot'!C857,'By Lot'!C908,'By Lot'!C925,'By Lot'!C942,'By Lot'!C959,'By Lot'!C976,'By Lot'!C993)</f>
        <v>157</v>
      </c>
      <c r="D95" s="34">
        <f>SUM('By Lot'!D636,'By Lot'!D704,'By Lot'!D721,'By Lot'!D738,'By Lot'!D755,'By Lot'!D772,'By Lot'!D789,'By Lot'!D806,'By Lot'!D840,'By Lot'!D857,'By Lot'!D908,'By Lot'!D925,'By Lot'!D942,'By Lot'!D959,'By Lot'!D976,'By Lot'!D993)</f>
        <v>120</v>
      </c>
      <c r="E95" s="35">
        <f>SUM('By Lot'!E636,'By Lot'!E704,'By Lot'!E721,'By Lot'!E738,'By Lot'!E755,'By Lot'!E772,'By Lot'!E789,'By Lot'!E806,'By Lot'!E840,'By Lot'!E857,'By Lot'!E908,'By Lot'!E925,'By Lot'!E942,'By Lot'!E959,'By Lot'!E976,'By Lot'!E993)</f>
        <v>94</v>
      </c>
      <c r="F95" s="35">
        <f>SUM('By Lot'!F636,'By Lot'!F704,'By Lot'!F721,'By Lot'!F738,'By Lot'!F755,'By Lot'!F772,'By Lot'!F789,'By Lot'!F806,'By Lot'!F840,'By Lot'!F857,'By Lot'!F908,'By Lot'!F925,'By Lot'!F942,'By Lot'!F959,'By Lot'!F976,'By Lot'!F993)</f>
        <v>66</v>
      </c>
      <c r="G95" s="35">
        <f>SUM('By Lot'!G636,'By Lot'!G704,'By Lot'!G721,'By Lot'!G738,'By Lot'!G755,'By Lot'!G772,'By Lot'!G789,'By Lot'!G806,'By Lot'!G840,'By Lot'!G857,'By Lot'!G908,'By Lot'!G925,'By Lot'!G942,'By Lot'!G959,'By Lot'!G976,'By Lot'!G993)</f>
        <v>47</v>
      </c>
      <c r="H95" s="35">
        <f>SUM('By Lot'!H636,'By Lot'!H704,'By Lot'!H721,'By Lot'!H738,'By Lot'!H755,'By Lot'!H772,'By Lot'!H789,'By Lot'!H806,'By Lot'!H840,'By Lot'!H857,'By Lot'!H908,'By Lot'!H925,'By Lot'!H942,'By Lot'!H959,'By Lot'!H976,'By Lot'!H993)</f>
        <v>31</v>
      </c>
      <c r="I95" s="35">
        <f>SUM('By Lot'!I636,'By Lot'!I704,'By Lot'!I721,'By Lot'!I738,'By Lot'!I755,'By Lot'!I772,'By Lot'!I789,'By Lot'!I806,'By Lot'!I840,'By Lot'!I857,'By Lot'!I908,'By Lot'!I925,'By Lot'!I942,'By Lot'!I959,'By Lot'!I976,'By Lot'!I993)</f>
        <v>19</v>
      </c>
      <c r="J95" s="35">
        <f>SUM('By Lot'!J636,'By Lot'!J704,'By Lot'!J721,'By Lot'!J738,'By Lot'!J755,'By Lot'!J772,'By Lot'!J789,'By Lot'!J806,'By Lot'!J840,'By Lot'!J857,'By Lot'!J908,'By Lot'!J925,'By Lot'!J942,'By Lot'!J959,'By Lot'!J976,'By Lot'!J993)</f>
        <v>16</v>
      </c>
      <c r="K95" s="35">
        <f>SUM('By Lot'!K636,'By Lot'!K704,'By Lot'!K721,'By Lot'!K738,'By Lot'!K755,'By Lot'!K772,'By Lot'!K789,'By Lot'!K806,'By Lot'!K840,'By Lot'!K857,'By Lot'!K908,'By Lot'!K925,'By Lot'!K942,'By Lot'!K959,'By Lot'!K976,'By Lot'!K993)</f>
        <v>19</v>
      </c>
      <c r="L95" s="35">
        <f>SUM('By Lot'!L636,'By Lot'!L704,'By Lot'!L721,'By Lot'!L738,'By Lot'!L755,'By Lot'!L772,'By Lot'!L789,'By Lot'!L806,'By Lot'!L840,'By Lot'!L857,'By Lot'!L908,'By Lot'!L925,'By Lot'!L942,'By Lot'!L959,'By Lot'!L976,'By Lot'!L993)</f>
        <v>30</v>
      </c>
      <c r="M95" s="36">
        <f>SUM('By Lot'!M636,'By Lot'!M704,'By Lot'!M721,'By Lot'!M738,'By Lot'!M755,'By Lot'!M772,'By Lot'!M789,'By Lot'!M806,'By Lot'!M840,'By Lot'!M857,'By Lot'!M908,'By Lot'!M925,'By Lot'!M942,'By Lot'!M959,'By Lot'!M976,'By Lot'!M993)</f>
        <v>44</v>
      </c>
      <c r="N95" s="37">
        <f t="shared" si="9"/>
        <v>16</v>
      </c>
      <c r="O95" s="38">
        <f t="shared" si="10"/>
        <v>141</v>
      </c>
      <c r="P95" s="39">
        <f t="shared" si="11"/>
        <v>0.8980891719745223</v>
      </c>
    </row>
    <row r="96" spans="1:16" ht="11.25">
      <c r="A96" s="37" t="s">
        <v>224</v>
      </c>
      <c r="B96" s="33" t="s">
        <v>1</v>
      </c>
      <c r="C96" s="33">
        <f>SUM('By Lot'!C637,'By Lot'!C705,'By Lot'!C722,'By Lot'!C739,'By Lot'!C756,'By Lot'!C773,'By Lot'!C790,'By Lot'!C807,'By Lot'!C841,'By Lot'!C858,'By Lot'!C909,'By Lot'!C926,'By Lot'!C943,'By Lot'!C960,'By Lot'!C977,'By Lot'!C994)</f>
        <v>684</v>
      </c>
      <c r="D96" s="34">
        <f>SUM('By Lot'!D637,'By Lot'!D705,'By Lot'!D722,'By Lot'!D739,'By Lot'!D756,'By Lot'!D773,'By Lot'!D790,'By Lot'!D807,'By Lot'!D841,'By Lot'!D858,'By Lot'!D909,'By Lot'!D926,'By Lot'!D943,'By Lot'!D960,'By Lot'!D977,'By Lot'!D994)</f>
        <v>570</v>
      </c>
      <c r="E96" s="35">
        <f>SUM('By Lot'!E637,'By Lot'!E705,'By Lot'!E722,'By Lot'!E739,'By Lot'!E756,'By Lot'!E773,'By Lot'!E790,'By Lot'!E807,'By Lot'!E841,'By Lot'!E858,'By Lot'!E909,'By Lot'!E926,'By Lot'!E943,'By Lot'!E960,'By Lot'!E977,'By Lot'!E994)</f>
        <v>388</v>
      </c>
      <c r="F96" s="35">
        <f>SUM('By Lot'!F637,'By Lot'!F705,'By Lot'!F722,'By Lot'!F739,'By Lot'!F756,'By Lot'!F773,'By Lot'!F790,'By Lot'!F807,'By Lot'!F841,'By Lot'!F858,'By Lot'!F909,'By Lot'!F926,'By Lot'!F943,'By Lot'!F960,'By Lot'!F977,'By Lot'!F994)</f>
        <v>197</v>
      </c>
      <c r="G96" s="35">
        <f>SUM('By Lot'!G637,'By Lot'!G705,'By Lot'!G722,'By Lot'!G739,'By Lot'!G756,'By Lot'!G773,'By Lot'!G790,'By Lot'!G807,'By Lot'!G841,'By Lot'!G858,'By Lot'!G909,'By Lot'!G926,'By Lot'!G943,'By Lot'!G960,'By Lot'!G977,'By Lot'!G994)</f>
        <v>76</v>
      </c>
      <c r="H96" s="35">
        <f>SUM('By Lot'!H637,'By Lot'!H705,'By Lot'!H722,'By Lot'!H739,'By Lot'!H756,'By Lot'!H773,'By Lot'!H790,'By Lot'!H807,'By Lot'!H841,'By Lot'!H858,'By Lot'!H909,'By Lot'!H926,'By Lot'!H943,'By Lot'!H960,'By Lot'!H977,'By Lot'!H994)</f>
        <v>43</v>
      </c>
      <c r="I96" s="35">
        <f>SUM('By Lot'!I637,'By Lot'!I705,'By Lot'!I722,'By Lot'!I739,'By Lot'!I756,'By Lot'!I773,'By Lot'!I790,'By Lot'!I807,'By Lot'!I841,'By Lot'!I858,'By Lot'!I909,'By Lot'!I926,'By Lot'!I943,'By Lot'!I960,'By Lot'!I977,'By Lot'!I994)</f>
        <v>36</v>
      </c>
      <c r="J96" s="35">
        <f>SUM('By Lot'!J637,'By Lot'!J705,'By Lot'!J722,'By Lot'!J739,'By Lot'!J756,'By Lot'!J773,'By Lot'!J790,'By Lot'!J807,'By Lot'!J841,'By Lot'!J858,'By Lot'!J909,'By Lot'!J926,'By Lot'!J943,'By Lot'!J960,'By Lot'!J977,'By Lot'!J994)</f>
        <v>32</v>
      </c>
      <c r="K96" s="35">
        <f>SUM('By Lot'!K637,'By Lot'!K705,'By Lot'!K722,'By Lot'!K739,'By Lot'!K756,'By Lot'!K773,'By Lot'!K790,'By Lot'!K807,'By Lot'!K841,'By Lot'!K858,'By Lot'!K909,'By Lot'!K926,'By Lot'!K943,'By Lot'!K960,'By Lot'!K977,'By Lot'!K994)</f>
        <v>53</v>
      </c>
      <c r="L96" s="35">
        <f>SUM('By Lot'!L637,'By Lot'!L705,'By Lot'!L722,'By Lot'!L739,'By Lot'!L756,'By Lot'!L773,'By Lot'!L790,'By Lot'!L807,'By Lot'!L841,'By Lot'!L858,'By Lot'!L909,'By Lot'!L926,'By Lot'!L943,'By Lot'!L960,'By Lot'!L977,'By Lot'!L994)</f>
        <v>124</v>
      </c>
      <c r="M96" s="36">
        <f>SUM('By Lot'!M637,'By Lot'!M705,'By Lot'!M722,'By Lot'!M739,'By Lot'!M756,'By Lot'!M773,'By Lot'!M790,'By Lot'!M807,'By Lot'!M841,'By Lot'!M858,'By Lot'!M909,'By Lot'!M926,'By Lot'!M943,'By Lot'!M960,'By Lot'!M977,'By Lot'!M994)</f>
        <v>247</v>
      </c>
      <c r="N96" s="37">
        <f t="shared" si="9"/>
        <v>32</v>
      </c>
      <c r="O96" s="38">
        <f t="shared" si="10"/>
        <v>652</v>
      </c>
      <c r="P96" s="39">
        <f t="shared" si="11"/>
        <v>0.9532163742690059</v>
      </c>
    </row>
    <row r="97" spans="1:16" ht="11.25">
      <c r="A97" s="37"/>
      <c r="B97" s="33" t="s">
        <v>2</v>
      </c>
      <c r="C97" s="33">
        <f>SUM('By Lot'!C638,'By Lot'!C706,'By Lot'!C723,'By Lot'!C740,'By Lot'!C757,'By Lot'!C774,'By Lot'!C791,'By Lot'!C808,'By Lot'!C842,'By Lot'!C859,'By Lot'!C910,'By Lot'!C927,'By Lot'!C944,'By Lot'!C961,'By Lot'!C978,'By Lot'!C995)</f>
        <v>1228</v>
      </c>
      <c r="D97" s="34">
        <f>SUM('By Lot'!D638,'By Lot'!D706,'By Lot'!D723,'By Lot'!D740,'By Lot'!D757,'By Lot'!D774,'By Lot'!D791,'By Lot'!D808,'By Lot'!D842,'By Lot'!D859,'By Lot'!D910,'By Lot'!D927,'By Lot'!D944,'By Lot'!D961,'By Lot'!D978,'By Lot'!D995)</f>
        <v>109</v>
      </c>
      <c r="E97" s="35">
        <f>SUM('By Lot'!E638,'By Lot'!E706,'By Lot'!E723,'By Lot'!E740,'By Lot'!E757,'By Lot'!E774,'By Lot'!E791,'By Lot'!E808,'By Lot'!E842,'By Lot'!E859,'By Lot'!E910,'By Lot'!E927,'By Lot'!E944,'By Lot'!E961,'By Lot'!E978,'By Lot'!E995)</f>
        <v>10</v>
      </c>
      <c r="F97" s="35">
        <f>SUM('By Lot'!F638,'By Lot'!F706,'By Lot'!F723,'By Lot'!F740,'By Lot'!F757,'By Lot'!F774,'By Lot'!F791,'By Lot'!F808,'By Lot'!F842,'By Lot'!F859,'By Lot'!F910,'By Lot'!F927,'By Lot'!F944,'By Lot'!F961,'By Lot'!F978,'By Lot'!F995)</f>
        <v>2</v>
      </c>
      <c r="G97" s="35">
        <f>SUM('By Lot'!G638,'By Lot'!G706,'By Lot'!G723,'By Lot'!G740,'By Lot'!G757,'By Lot'!G774,'By Lot'!G791,'By Lot'!G808,'By Lot'!G842,'By Lot'!G859,'By Lot'!G910,'By Lot'!G927,'By Lot'!G944,'By Lot'!G961,'By Lot'!G978,'By Lot'!G995)</f>
        <v>0</v>
      </c>
      <c r="H97" s="35">
        <f>SUM('By Lot'!H638,'By Lot'!H706,'By Lot'!H723,'By Lot'!H740,'By Lot'!H757,'By Lot'!H774,'By Lot'!H791,'By Lot'!H808,'By Lot'!H842,'By Lot'!H859,'By Lot'!H910,'By Lot'!H927,'By Lot'!H944,'By Lot'!H961,'By Lot'!H978,'By Lot'!H995)</f>
        <v>1</v>
      </c>
      <c r="I97" s="35">
        <f>SUM('By Lot'!I638,'By Lot'!I706,'By Lot'!I723,'By Lot'!I740,'By Lot'!I757,'By Lot'!I774,'By Lot'!I791,'By Lot'!I808,'By Lot'!I842,'By Lot'!I859,'By Lot'!I910,'By Lot'!I927,'By Lot'!I944,'By Lot'!I961,'By Lot'!I978,'By Lot'!I995)</f>
        <v>0</v>
      </c>
      <c r="J97" s="35">
        <f>SUM('By Lot'!J638,'By Lot'!J706,'By Lot'!J723,'By Lot'!J740,'By Lot'!J757,'By Lot'!J774,'By Lot'!J791,'By Lot'!J808,'By Lot'!J842,'By Lot'!J859,'By Lot'!J910,'By Lot'!J927,'By Lot'!J944,'By Lot'!J961,'By Lot'!J978,'By Lot'!J995)</f>
        <v>2</v>
      </c>
      <c r="K97" s="35">
        <f>SUM('By Lot'!K638,'By Lot'!K706,'By Lot'!K723,'By Lot'!K740,'By Lot'!K757,'By Lot'!K774,'By Lot'!K791,'By Lot'!K808,'By Lot'!K842,'By Lot'!K859,'By Lot'!K910,'By Lot'!K927,'By Lot'!K944,'By Lot'!K961,'By Lot'!K978,'By Lot'!K995)</f>
        <v>2</v>
      </c>
      <c r="L97" s="35">
        <f>SUM('By Lot'!L638,'By Lot'!L706,'By Lot'!L723,'By Lot'!L740,'By Lot'!L757,'By Lot'!L774,'By Lot'!L791,'By Lot'!L808,'By Lot'!L842,'By Lot'!L859,'By Lot'!L910,'By Lot'!L927,'By Lot'!L944,'By Lot'!L961,'By Lot'!L978,'By Lot'!L995)</f>
        <v>13</v>
      </c>
      <c r="M97" s="36">
        <f>SUM('By Lot'!M638,'By Lot'!M706,'By Lot'!M723,'By Lot'!M740,'By Lot'!M757,'By Lot'!M774,'By Lot'!M791,'By Lot'!M808,'By Lot'!M842,'By Lot'!M859,'By Lot'!M910,'By Lot'!M927,'By Lot'!M944,'By Lot'!M961,'By Lot'!M978,'By Lot'!M995)</f>
        <v>37</v>
      </c>
      <c r="N97" s="37">
        <f t="shared" si="9"/>
        <v>0</v>
      </c>
      <c r="O97" s="38">
        <f t="shared" si="10"/>
        <v>1228</v>
      </c>
      <c r="P97" s="39">
        <f t="shared" si="11"/>
        <v>1</v>
      </c>
    </row>
    <row r="98" spans="1:16" ht="11.25">
      <c r="A98" s="37"/>
      <c r="B98" s="33" t="s">
        <v>449</v>
      </c>
      <c r="C98" s="33">
        <f>SUM('By Lot'!C639:C640,'By Lot'!C707:C708,'By Lot'!C724:C725,'By Lot'!C741:C742,'By Lot'!C758:C759,'By Lot'!C775:C776,'By Lot'!C792:C793,'By Lot'!C809:C810,'By Lot'!C843:C844,'By Lot'!C860:C861,'By Lot'!C911:C912,'By Lot'!C928:C929,'By Lot'!C945:C946,'By Lot'!C962:C963,'By Lot'!C979:C980,'By Lot'!C996:C997)</f>
        <v>213</v>
      </c>
      <c r="D98" s="34">
        <f>SUM('By Lot'!D639:D640,'By Lot'!D707:D708,'By Lot'!D724:D725,'By Lot'!D741:D742,'By Lot'!D758:D759,'By Lot'!D775:D776,'By Lot'!D792:D793,'By Lot'!D809:D810,'By Lot'!D843:D844,'By Lot'!D860:D861,'By Lot'!D911:D912,'By Lot'!D928:D929,'By Lot'!D945:D946,'By Lot'!D962:D963,'By Lot'!D979:D980,'By Lot'!D996:D997)</f>
        <v>180</v>
      </c>
      <c r="E98" s="35">
        <f>SUM('By Lot'!E639:E640,'By Lot'!E707:E708,'By Lot'!E724:E725,'By Lot'!E741:E742,'By Lot'!E758:E759,'By Lot'!E775:E776,'By Lot'!E792:E793,'By Lot'!E809:E810,'By Lot'!E843:E844,'By Lot'!E860:E861,'By Lot'!E911:E912,'By Lot'!E928:E929,'By Lot'!E945:E946,'By Lot'!E962:E963,'By Lot'!E979:E980,'By Lot'!E996:E997)</f>
        <v>150</v>
      </c>
      <c r="F98" s="35">
        <f>SUM('By Lot'!F639:F640,'By Lot'!F707:F708,'By Lot'!F724:F725,'By Lot'!F741:F742,'By Lot'!F758:F759,'By Lot'!F775:F776,'By Lot'!F792:F793,'By Lot'!F809:F810,'By Lot'!F843:F844,'By Lot'!F860:F861,'By Lot'!F911:F912,'By Lot'!F928:F929,'By Lot'!F945:F946,'By Lot'!F962:F963,'By Lot'!F979:F980,'By Lot'!F996:F997)</f>
        <v>106</v>
      </c>
      <c r="G98" s="35">
        <f>SUM('By Lot'!G639:G640,'By Lot'!G707:G708,'By Lot'!G724:G725,'By Lot'!G741:G742,'By Lot'!G758:G759,'By Lot'!G775:G776,'By Lot'!G792:G793,'By Lot'!G809:G810,'By Lot'!G843:G844,'By Lot'!G860:G861,'By Lot'!G911:G912,'By Lot'!G928:G929,'By Lot'!G945:G946,'By Lot'!G962:G963,'By Lot'!G979:G980,'By Lot'!G996:G997)</f>
        <v>62</v>
      </c>
      <c r="H98" s="35">
        <f>SUM('By Lot'!H639:H640,'By Lot'!H707:H708,'By Lot'!H724:H725,'By Lot'!H741:H742,'By Lot'!H758:H759,'By Lot'!H775:H776,'By Lot'!H792:H793,'By Lot'!H809:H810,'By Lot'!H843:H844,'By Lot'!H860:H861,'By Lot'!H911:H912,'By Lot'!H928:H929,'By Lot'!H945:H946,'By Lot'!H962:H963,'By Lot'!H979:H980,'By Lot'!H996:H997)</f>
        <v>41</v>
      </c>
      <c r="I98" s="35">
        <f>SUM('By Lot'!I639:I640,'By Lot'!I707:I708,'By Lot'!I724:I725,'By Lot'!I741:I742,'By Lot'!I758:I759,'By Lot'!I775:I776,'By Lot'!I792:I793,'By Lot'!I809:I810,'By Lot'!I843:I844,'By Lot'!I860:I861,'By Lot'!I911:I912,'By Lot'!I928:I929,'By Lot'!I945:I946,'By Lot'!I962:I963,'By Lot'!I979:I980,'By Lot'!I996:I997)</f>
        <v>28</v>
      </c>
      <c r="J98" s="35">
        <f>SUM('By Lot'!J639:J640,'By Lot'!J707:J708,'By Lot'!J724:J725,'By Lot'!J741:J742,'By Lot'!J758:J759,'By Lot'!J775:J776,'By Lot'!J792:J793,'By Lot'!J809:J810,'By Lot'!J843:J844,'By Lot'!J860:J861,'By Lot'!J911:J912,'By Lot'!J928:J929,'By Lot'!J945:J946,'By Lot'!J962:J963,'By Lot'!J979:J980,'By Lot'!J996:J997)</f>
        <v>19</v>
      </c>
      <c r="K98" s="35">
        <f>SUM('By Lot'!K639:K640,'By Lot'!K707:K708,'By Lot'!K724:K725,'By Lot'!K741:K742,'By Lot'!K758:K759,'By Lot'!K775:K776,'By Lot'!K792:K793,'By Lot'!K809:K810,'By Lot'!K843:K844,'By Lot'!K860:K861,'By Lot'!K911:K912,'By Lot'!K928:K929,'By Lot'!K945:K946,'By Lot'!K962:K963,'By Lot'!K979:K980,'By Lot'!K996:K997)</f>
        <v>30</v>
      </c>
      <c r="L98" s="35">
        <f>SUM('By Lot'!L639:L640,'By Lot'!L707:L708,'By Lot'!L724:L725,'By Lot'!L741:L742,'By Lot'!L758:L759,'By Lot'!L775:L776,'By Lot'!L792:L793,'By Lot'!L809:L810,'By Lot'!L843:L844,'By Lot'!L860:L861,'By Lot'!L911:L912,'By Lot'!L928:L929,'By Lot'!L945:L946,'By Lot'!L962:L963,'By Lot'!L979:L980,'By Lot'!L996:L997)</f>
        <v>53</v>
      </c>
      <c r="M98" s="36">
        <f>SUM('By Lot'!M639:M640,'By Lot'!M707:M708,'By Lot'!M724:M725,'By Lot'!M741:M742,'By Lot'!M758:M759,'By Lot'!M775:M776,'By Lot'!M792:M793,'By Lot'!M809:M810,'By Lot'!M843:M844,'By Lot'!M860:M861,'By Lot'!M911:M912,'By Lot'!M928:M929,'By Lot'!M945:M946,'By Lot'!M962:M963,'By Lot'!M979:M980,'By Lot'!M996:M997)</f>
        <v>79</v>
      </c>
      <c r="N98" s="37">
        <f t="shared" si="9"/>
        <v>19</v>
      </c>
      <c r="O98" s="38">
        <f t="shared" si="10"/>
        <v>194</v>
      </c>
      <c r="P98" s="39">
        <f t="shared" si="11"/>
        <v>0.9107981220657277</v>
      </c>
    </row>
    <row r="99" spans="1:16" ht="11.25">
      <c r="A99" s="37"/>
      <c r="B99" s="33" t="s">
        <v>4</v>
      </c>
      <c r="C99" s="33">
        <f>SUM('By Lot'!C641,'By Lot'!C709,'By Lot'!C726,'By Lot'!C743,'By Lot'!C760,'By Lot'!C777,'By Lot'!C794,'By Lot'!C811,'By Lot'!C845,'By Lot'!C862,'By Lot'!C913,'By Lot'!C930,'By Lot'!C947,'By Lot'!C964,'By Lot'!C981,'By Lot'!C998)</f>
        <v>16</v>
      </c>
      <c r="D99" s="34">
        <f>SUM('By Lot'!D641,'By Lot'!D709,'By Lot'!D726,'By Lot'!D743,'By Lot'!D760,'By Lot'!D777,'By Lot'!D794,'By Lot'!D811,'By Lot'!D845,'By Lot'!D862,'By Lot'!D913,'By Lot'!D930,'By Lot'!D947,'By Lot'!D964,'By Lot'!D981,'By Lot'!D998)</f>
        <v>9</v>
      </c>
      <c r="E99" s="35">
        <f>SUM('By Lot'!E641,'By Lot'!E709,'By Lot'!E726,'By Lot'!E743,'By Lot'!E760,'By Lot'!E777,'By Lot'!E794,'By Lot'!E811,'By Lot'!E845,'By Lot'!E862,'By Lot'!E913,'By Lot'!E930,'By Lot'!E947,'By Lot'!E964,'By Lot'!E981,'By Lot'!E998)</f>
        <v>9</v>
      </c>
      <c r="F99" s="35">
        <f>SUM('By Lot'!F641,'By Lot'!F709,'By Lot'!F726,'By Lot'!F743,'By Lot'!F760,'By Lot'!F777,'By Lot'!F794,'By Lot'!F811,'By Lot'!F845,'By Lot'!F862,'By Lot'!F913,'By Lot'!F930,'By Lot'!F947,'By Lot'!F964,'By Lot'!F981,'By Lot'!F998)</f>
        <v>9</v>
      </c>
      <c r="G99" s="35">
        <f>SUM('By Lot'!G641,'By Lot'!G709,'By Lot'!G726,'By Lot'!G743,'By Lot'!G760,'By Lot'!G777,'By Lot'!G794,'By Lot'!G811,'By Lot'!G845,'By Lot'!G862,'By Lot'!G913,'By Lot'!G930,'By Lot'!G947,'By Lot'!G964,'By Lot'!G981,'By Lot'!G998)</f>
        <v>8</v>
      </c>
      <c r="H99" s="35">
        <f>SUM('By Lot'!H641,'By Lot'!H709,'By Lot'!H726,'By Lot'!H743,'By Lot'!H760,'By Lot'!H777,'By Lot'!H794,'By Lot'!H811,'By Lot'!H845,'By Lot'!H862,'By Lot'!H913,'By Lot'!H930,'By Lot'!H947,'By Lot'!H964,'By Lot'!H981,'By Lot'!H998)</f>
        <v>8</v>
      </c>
      <c r="I99" s="35">
        <f>SUM('By Lot'!I641,'By Lot'!I709,'By Lot'!I726,'By Lot'!I743,'By Lot'!I760,'By Lot'!I777,'By Lot'!I794,'By Lot'!I811,'By Lot'!I845,'By Lot'!I862,'By Lot'!I913,'By Lot'!I930,'By Lot'!I947,'By Lot'!I964,'By Lot'!I981,'By Lot'!I998)</f>
        <v>8</v>
      </c>
      <c r="J99" s="35">
        <f>SUM('By Lot'!J641,'By Lot'!J709,'By Lot'!J726,'By Lot'!J743,'By Lot'!J760,'By Lot'!J777,'By Lot'!J794,'By Lot'!J811,'By Lot'!J845,'By Lot'!J862,'By Lot'!J913,'By Lot'!J930,'By Lot'!J947,'By Lot'!J964,'By Lot'!J981,'By Lot'!J998)</f>
        <v>7</v>
      </c>
      <c r="K99" s="35">
        <f>SUM('By Lot'!K641,'By Lot'!K709,'By Lot'!K726,'By Lot'!K743,'By Lot'!K760,'By Lot'!K777,'By Lot'!K794,'By Lot'!K811,'By Lot'!K845,'By Lot'!K862,'By Lot'!K913,'By Lot'!K930,'By Lot'!K947,'By Lot'!K964,'By Lot'!K981,'By Lot'!K998)</f>
        <v>6</v>
      </c>
      <c r="L99" s="35">
        <f>SUM('By Lot'!L641,'By Lot'!L709,'By Lot'!L726,'By Lot'!L743,'By Lot'!L760,'By Lot'!L777,'By Lot'!L794,'By Lot'!L811,'By Lot'!L845,'By Lot'!L862,'By Lot'!L913,'By Lot'!L930,'By Lot'!L947,'By Lot'!L964,'By Lot'!L981,'By Lot'!L998)</f>
        <v>7</v>
      </c>
      <c r="M99" s="36">
        <f>SUM('By Lot'!M641,'By Lot'!M709,'By Lot'!M726,'By Lot'!M743,'By Lot'!M760,'By Lot'!M777,'By Lot'!M794,'By Lot'!M811,'By Lot'!M845,'By Lot'!M862,'By Lot'!M913,'By Lot'!M930,'By Lot'!M947,'By Lot'!M964,'By Lot'!M981,'By Lot'!M998)</f>
        <v>9</v>
      </c>
      <c r="N99" s="37">
        <f t="shared" si="9"/>
        <v>6</v>
      </c>
      <c r="O99" s="38">
        <f t="shared" si="10"/>
        <v>10</v>
      </c>
      <c r="P99" s="39">
        <f t="shared" si="11"/>
        <v>0.625</v>
      </c>
    </row>
    <row r="100" spans="1:16" ht="11.25">
      <c r="A100" s="37"/>
      <c r="B100" s="33" t="s">
        <v>89</v>
      </c>
      <c r="C100" s="33">
        <f>SUM('By Lot'!C642:C647,'By Lot'!C710:C715,'By Lot'!C727:C732,'By Lot'!C744:C749,'By Lot'!C761:C766,'By Lot'!C778:C783,'By Lot'!C795:C800,'By Lot'!C812:C817,'By Lot'!C846:C851,'By Lot'!C863:C868,'By Lot'!C914:C919,'By Lot'!C931:C936,'By Lot'!C948:C953,'By Lot'!C965:C970,'By Lot'!C982:C987,'By Lot'!C999:C1004)</f>
        <v>17</v>
      </c>
      <c r="D100" s="34">
        <f>SUM('By Lot'!D642:D647,'By Lot'!D710:D715,'By Lot'!D727:D732,'By Lot'!D744:D749,'By Lot'!D761:D766,'By Lot'!D778:D783,'By Lot'!D795:D800,'By Lot'!D812:D817,'By Lot'!D846:D851,'By Lot'!D863:D868,'By Lot'!D914:D919,'By Lot'!D931:D936,'By Lot'!D948:D953,'By Lot'!D965:D970,'By Lot'!D982:D987,'By Lot'!D999:D1004)</f>
        <v>15</v>
      </c>
      <c r="E100" s="35">
        <f>SUM('By Lot'!E642:E647,'By Lot'!E710:E715,'By Lot'!E727:E732,'By Lot'!E744:E749,'By Lot'!E761:E766,'By Lot'!E778:E783,'By Lot'!E795:E800,'By Lot'!E812:E817,'By Lot'!E846:E851,'By Lot'!E863:E868,'By Lot'!E914:E919,'By Lot'!E931:E936,'By Lot'!E948:E953,'By Lot'!E965:E970,'By Lot'!E982:E987,'By Lot'!E999:E1004)</f>
        <v>12</v>
      </c>
      <c r="F100" s="35">
        <f>SUM('By Lot'!F642:F647,'By Lot'!F710:F715,'By Lot'!F727:F732,'By Lot'!F744:F749,'By Lot'!F761:F766,'By Lot'!F778:F783,'By Lot'!F795:F800,'By Lot'!F812:F817,'By Lot'!F846:F851,'By Lot'!F863:F868,'By Lot'!F914:F919,'By Lot'!F931:F936,'By Lot'!F948:F953,'By Lot'!F965:F970,'By Lot'!F982:F987,'By Lot'!F999:F1004)</f>
        <v>8</v>
      </c>
      <c r="G100" s="35">
        <f>SUM('By Lot'!G642:G647,'By Lot'!G710:G715,'By Lot'!G727:G732,'By Lot'!G744:G749,'By Lot'!G761:G766,'By Lot'!G778:G783,'By Lot'!G795:G800,'By Lot'!G812:G817,'By Lot'!G846:G851,'By Lot'!G863:G868,'By Lot'!G914:G919,'By Lot'!G931:G936,'By Lot'!G948:G953,'By Lot'!G965:G970,'By Lot'!G982:G987,'By Lot'!G999:G1004)</f>
        <v>6</v>
      </c>
      <c r="H100" s="35">
        <f>SUM('By Lot'!H642:H647,'By Lot'!H710:H715,'By Lot'!H727:H732,'By Lot'!H744:H749,'By Lot'!H761:H766,'By Lot'!H778:H783,'By Lot'!H795:H800,'By Lot'!H812:H817,'By Lot'!H846:H851,'By Lot'!H863:H868,'By Lot'!H914:H919,'By Lot'!H931:H936,'By Lot'!H948:H953,'By Lot'!H965:H970,'By Lot'!H982:H987,'By Lot'!H999:H1004)</f>
        <v>4</v>
      </c>
      <c r="I100" s="35">
        <f>SUM('By Lot'!I642:I647,'By Lot'!I710:I715,'By Lot'!I727:I732,'By Lot'!I744:I749,'By Lot'!I761:I766,'By Lot'!I778:I783,'By Lot'!I795:I800,'By Lot'!I812:I817,'By Lot'!I846:I851,'By Lot'!I863:I868,'By Lot'!I914:I919,'By Lot'!I931:I936,'By Lot'!I948:I953,'By Lot'!I965:I970,'By Lot'!I982:I987,'By Lot'!I999:I1004)</f>
        <v>5</v>
      </c>
      <c r="J100" s="35">
        <f>SUM('By Lot'!J642:J647,'By Lot'!J710:J715,'By Lot'!J727:J732,'By Lot'!J744:J749,'By Lot'!J761:J766,'By Lot'!J778:J783,'By Lot'!J795:J800,'By Lot'!J812:J817,'By Lot'!J846:J851,'By Lot'!J863:J868,'By Lot'!J914:J919,'By Lot'!J931:J936,'By Lot'!J948:J953,'By Lot'!J965:J970,'By Lot'!J982:J987,'By Lot'!J999:J1004)</f>
        <v>7</v>
      </c>
      <c r="K100" s="35">
        <f>SUM('By Lot'!K642:K647,'By Lot'!K710:K715,'By Lot'!K727:K732,'By Lot'!K744:K749,'By Lot'!K761:K766,'By Lot'!K778:K783,'By Lot'!K795:K800,'By Lot'!K812:K817,'By Lot'!K846:K851,'By Lot'!K863:K868,'By Lot'!K914:K919,'By Lot'!K931:K936,'By Lot'!K948:K953,'By Lot'!K965:K970,'By Lot'!K982:K987,'By Lot'!K999:K1004)</f>
        <v>6</v>
      </c>
      <c r="L100" s="35">
        <f>SUM('By Lot'!L642:L647,'By Lot'!L710:L715,'By Lot'!L727:L732,'By Lot'!L744:L749,'By Lot'!L761:L766,'By Lot'!L778:L783,'By Lot'!L795:L800,'By Lot'!L812:L817,'By Lot'!L846:L851,'By Lot'!L863:L868,'By Lot'!L914:L919,'By Lot'!L931:L936,'By Lot'!L948:L953,'By Lot'!L965:L970,'By Lot'!L982:L987,'By Lot'!L999:L1004)</f>
        <v>6</v>
      </c>
      <c r="M100" s="36">
        <f>SUM('By Lot'!M642:M647,'By Lot'!M710:M715,'By Lot'!M727:M732,'By Lot'!M744:M749,'By Lot'!M761:M766,'By Lot'!M778:M783,'By Lot'!M795:M800,'By Lot'!M812:M817,'By Lot'!M846:M851,'By Lot'!M863:M868,'By Lot'!M914:M919,'By Lot'!M931:M936,'By Lot'!M948:M953,'By Lot'!M965:M970,'By Lot'!M982:M987,'By Lot'!M999:M1004)</f>
        <v>6</v>
      </c>
      <c r="N100" s="37">
        <f t="shared" si="9"/>
        <v>4</v>
      </c>
      <c r="O100" s="38">
        <f t="shared" si="10"/>
        <v>13</v>
      </c>
      <c r="P100" s="39">
        <f t="shared" si="11"/>
        <v>0.7647058823529411</v>
      </c>
    </row>
    <row r="101" spans="1:16" ht="11.25">
      <c r="A101" s="37"/>
      <c r="B101" s="33" t="s">
        <v>93</v>
      </c>
      <c r="C101" s="33">
        <f>SUM('By Lot'!C648,'By Lot'!C716,'By Lot'!C733,'By Lot'!C750,'By Lot'!C767,'By Lot'!C784,'By Lot'!C801,'By Lot'!C818,'By Lot'!C852,'By Lot'!C869,'By Lot'!C920,'By Lot'!C937,'By Lot'!C954,'By Lot'!C971,'By Lot'!C988,'By Lot'!C1005)</f>
        <v>48</v>
      </c>
      <c r="D101" s="34">
        <f>SUM('By Lot'!D648,'By Lot'!D716,'By Lot'!D733,'By Lot'!D750,'By Lot'!D767,'By Lot'!D784,'By Lot'!D801,'By Lot'!D818,'By Lot'!D852,'By Lot'!D869,'By Lot'!D920,'By Lot'!D937,'By Lot'!D954,'By Lot'!D971,'By Lot'!D988,'By Lot'!D1005)</f>
        <v>31</v>
      </c>
      <c r="E101" s="35">
        <f>SUM('By Lot'!E648,'By Lot'!E716,'By Lot'!E733,'By Lot'!E750,'By Lot'!E767,'By Lot'!E784,'By Lot'!E801,'By Lot'!E818,'By Lot'!E852,'By Lot'!E869,'By Lot'!E920,'By Lot'!E937,'By Lot'!E954,'By Lot'!E971,'By Lot'!E988,'By Lot'!E1005)</f>
        <v>27</v>
      </c>
      <c r="F101" s="35">
        <f>SUM('By Lot'!F648,'By Lot'!F716,'By Lot'!F733,'By Lot'!F750,'By Lot'!F767,'By Lot'!F784,'By Lot'!F801,'By Lot'!F818,'By Lot'!F852,'By Lot'!F869,'By Lot'!F920,'By Lot'!F937,'By Lot'!F954,'By Lot'!F971,'By Lot'!F988,'By Lot'!F1005)</f>
        <v>21</v>
      </c>
      <c r="G101" s="35">
        <f>SUM('By Lot'!G648,'By Lot'!G716,'By Lot'!G733,'By Lot'!G750,'By Lot'!G767,'By Lot'!G784,'By Lot'!G801,'By Lot'!G818,'By Lot'!G852,'By Lot'!G869,'By Lot'!G920,'By Lot'!G937,'By Lot'!G954,'By Lot'!G971,'By Lot'!G988,'By Lot'!G1005)</f>
        <v>18</v>
      </c>
      <c r="H101" s="35">
        <f>SUM('By Lot'!H648,'By Lot'!H716,'By Lot'!H733,'By Lot'!H750,'By Lot'!H767,'By Lot'!H784,'By Lot'!H801,'By Lot'!H818,'By Lot'!H852,'By Lot'!H869,'By Lot'!H920,'By Lot'!H937,'By Lot'!H954,'By Lot'!H971,'By Lot'!H988,'By Lot'!H1005)</f>
        <v>20</v>
      </c>
      <c r="I101" s="35">
        <f>SUM('By Lot'!I648,'By Lot'!I716,'By Lot'!I733,'By Lot'!I750,'By Lot'!I767,'By Lot'!I784,'By Lot'!I801,'By Lot'!I818,'By Lot'!I852,'By Lot'!I869,'By Lot'!I920,'By Lot'!I937,'By Lot'!I954,'By Lot'!I971,'By Lot'!I988,'By Lot'!I1005)</f>
        <v>16</v>
      </c>
      <c r="J101" s="35">
        <f>SUM('By Lot'!J648,'By Lot'!J716,'By Lot'!J733,'By Lot'!J750,'By Lot'!J767,'By Lot'!J784,'By Lot'!J801,'By Lot'!J818,'By Lot'!J852,'By Lot'!J869,'By Lot'!J920,'By Lot'!J937,'By Lot'!J954,'By Lot'!J971,'By Lot'!J988,'By Lot'!J1005)</f>
        <v>18</v>
      </c>
      <c r="K101" s="35">
        <f>SUM('By Lot'!K648,'By Lot'!K716,'By Lot'!K733,'By Lot'!K750,'By Lot'!K767,'By Lot'!K784,'By Lot'!K801,'By Lot'!K818,'By Lot'!K852,'By Lot'!K869,'By Lot'!K920,'By Lot'!K937,'By Lot'!K954,'By Lot'!K971,'By Lot'!K988,'By Lot'!K1005)</f>
        <v>18</v>
      </c>
      <c r="L101" s="35">
        <f>SUM('By Lot'!L648,'By Lot'!L716,'By Lot'!L733,'By Lot'!L750,'By Lot'!L767,'By Lot'!L784,'By Lot'!L801,'By Lot'!L818,'By Lot'!L852,'By Lot'!L869,'By Lot'!L920,'By Lot'!L937,'By Lot'!L954,'By Lot'!L971,'By Lot'!L988,'By Lot'!L1005)</f>
        <v>22</v>
      </c>
      <c r="M101" s="36">
        <f>SUM('By Lot'!M648,'By Lot'!M716,'By Lot'!M733,'By Lot'!M750,'By Lot'!M767,'By Lot'!M784,'By Lot'!M801,'By Lot'!M818,'By Lot'!M852,'By Lot'!M869,'By Lot'!M920,'By Lot'!M937,'By Lot'!M954,'By Lot'!M971,'By Lot'!M988,'By Lot'!M1005)</f>
        <v>28</v>
      </c>
      <c r="N101" s="37">
        <f t="shared" si="9"/>
        <v>16</v>
      </c>
      <c r="O101" s="38">
        <f t="shared" si="10"/>
        <v>32</v>
      </c>
      <c r="P101" s="39">
        <f t="shared" si="11"/>
        <v>0.6666666666666666</v>
      </c>
    </row>
    <row r="102" spans="1:16" ht="11.25">
      <c r="A102" s="37"/>
      <c r="B102" s="33" t="s">
        <v>254</v>
      </c>
      <c r="C102" s="33">
        <f>SUM('By Lot'!C649,'By Lot'!C717,'By Lot'!C734,'By Lot'!C751,'By Lot'!C768,'By Lot'!C785,'By Lot'!C802,'By Lot'!C819,'By Lot'!C853,'By Lot'!C870,'By Lot'!C921,'By Lot'!C938,'By Lot'!C955,'By Lot'!C972,'By Lot'!C989,'By Lot'!C1006)</f>
        <v>17</v>
      </c>
      <c r="D102" s="34">
        <f>SUM('By Lot'!D649,'By Lot'!D717,'By Lot'!D734,'By Lot'!D751,'By Lot'!D768,'By Lot'!D785,'By Lot'!D802,'By Lot'!D819,'By Lot'!D853,'By Lot'!D870,'By Lot'!D921,'By Lot'!D938,'By Lot'!D955,'By Lot'!D972,'By Lot'!D989,'By Lot'!D1006)</f>
        <v>9</v>
      </c>
      <c r="E102" s="35">
        <f>SUM('By Lot'!E649,'By Lot'!E717,'By Lot'!E734,'By Lot'!E751,'By Lot'!E768,'By Lot'!E785,'By Lot'!E802,'By Lot'!E819,'By Lot'!E853,'By Lot'!E870,'By Lot'!E921,'By Lot'!E938,'By Lot'!E955,'By Lot'!E972,'By Lot'!E989,'By Lot'!E1006)</f>
        <v>8</v>
      </c>
      <c r="F102" s="35">
        <f>SUM('By Lot'!F649,'By Lot'!F717,'By Lot'!F734,'By Lot'!F751,'By Lot'!F768,'By Lot'!F785,'By Lot'!F802,'By Lot'!F819,'By Lot'!F853,'By Lot'!F870,'By Lot'!F921,'By Lot'!F938,'By Lot'!F955,'By Lot'!F972,'By Lot'!F989,'By Lot'!F1006)</f>
        <v>7</v>
      </c>
      <c r="G102" s="35">
        <f>SUM('By Lot'!G649,'By Lot'!G717,'By Lot'!G734,'By Lot'!G751,'By Lot'!G768,'By Lot'!G785,'By Lot'!G802,'By Lot'!G819,'By Lot'!G853,'By Lot'!G870,'By Lot'!G921,'By Lot'!G938,'By Lot'!G955,'By Lot'!G972,'By Lot'!G989,'By Lot'!G1006)</f>
        <v>7</v>
      </c>
      <c r="H102" s="35">
        <f>SUM('By Lot'!H649,'By Lot'!H717,'By Lot'!H734,'By Lot'!H751,'By Lot'!H768,'By Lot'!H785,'By Lot'!H802,'By Lot'!H819,'By Lot'!H853,'By Lot'!H870,'By Lot'!H921,'By Lot'!H938,'By Lot'!H955,'By Lot'!H972,'By Lot'!H989,'By Lot'!H1006)</f>
        <v>6</v>
      </c>
      <c r="I102" s="35">
        <f>SUM('By Lot'!I649,'By Lot'!I717,'By Lot'!I734,'By Lot'!I751,'By Lot'!I768,'By Lot'!I785,'By Lot'!I802,'By Lot'!I819,'By Lot'!I853,'By Lot'!I870,'By Lot'!I921,'By Lot'!I938,'By Lot'!I955,'By Lot'!I972,'By Lot'!I989,'By Lot'!I1006)</f>
        <v>4</v>
      </c>
      <c r="J102" s="35">
        <f>SUM('By Lot'!J649,'By Lot'!J717,'By Lot'!J734,'By Lot'!J751,'By Lot'!J768,'By Lot'!J785,'By Lot'!J802,'By Lot'!J819,'By Lot'!J853,'By Lot'!J870,'By Lot'!J921,'By Lot'!J938,'By Lot'!J955,'By Lot'!J972,'By Lot'!J989,'By Lot'!J1006)</f>
        <v>6</v>
      </c>
      <c r="K102" s="35">
        <f>SUM('By Lot'!K649,'By Lot'!K717,'By Lot'!K734,'By Lot'!K751,'By Lot'!K768,'By Lot'!K785,'By Lot'!K802,'By Lot'!K819,'By Lot'!K853,'By Lot'!K870,'By Lot'!K921,'By Lot'!K938,'By Lot'!K955,'By Lot'!K972,'By Lot'!K989,'By Lot'!K1006)</f>
        <v>5</v>
      </c>
      <c r="L102" s="35">
        <f>SUM('By Lot'!L649,'By Lot'!L717,'By Lot'!L734,'By Lot'!L751,'By Lot'!L768,'By Lot'!L785,'By Lot'!L802,'By Lot'!L819,'By Lot'!L853,'By Lot'!L870,'By Lot'!L921,'By Lot'!L938,'By Lot'!L955,'By Lot'!L972,'By Lot'!L989,'By Lot'!L1006)</f>
        <v>7</v>
      </c>
      <c r="M102" s="36">
        <f>SUM('By Lot'!M649,'By Lot'!M717,'By Lot'!M734,'By Lot'!M751,'By Lot'!M768,'By Lot'!M785,'By Lot'!M802,'By Lot'!M819,'By Lot'!M853,'By Lot'!M870,'By Lot'!M921,'By Lot'!M938,'By Lot'!M955,'By Lot'!M972,'By Lot'!M989,'By Lot'!M1006)</f>
        <v>5</v>
      </c>
      <c r="N102" s="37">
        <f t="shared" si="9"/>
        <v>4</v>
      </c>
      <c r="O102" s="38">
        <f t="shared" si="10"/>
        <v>13</v>
      </c>
      <c r="P102" s="39">
        <f t="shared" si="11"/>
        <v>0.7647058823529411</v>
      </c>
    </row>
    <row r="103" spans="1:16" ht="11.25">
      <c r="A103" s="37"/>
      <c r="B103" s="33" t="s">
        <v>255</v>
      </c>
      <c r="C103" s="33">
        <f>SUM('By Lot'!C650,'By Lot'!C718,'By Lot'!C735,'By Lot'!C752,'By Lot'!C769,'By Lot'!C786,'By Lot'!C803,'By Lot'!C820,'By Lot'!C854,'By Lot'!C871,'By Lot'!C922,'By Lot'!C939,'By Lot'!C956,'By Lot'!C973,'By Lot'!C990,'By Lot'!C1007)</f>
        <v>4</v>
      </c>
      <c r="D103" s="34">
        <f>SUM('By Lot'!D650,'By Lot'!D718,'By Lot'!D735,'By Lot'!D752,'By Lot'!D769,'By Lot'!D786,'By Lot'!D803,'By Lot'!D820,'By Lot'!D854,'By Lot'!D871,'By Lot'!D922,'By Lot'!D939,'By Lot'!D956,'By Lot'!D973,'By Lot'!D990,'By Lot'!D1007)</f>
        <v>3</v>
      </c>
      <c r="E103" s="35">
        <f>SUM('By Lot'!E650,'By Lot'!E718,'By Lot'!E735,'By Lot'!E752,'By Lot'!E769,'By Lot'!E786,'By Lot'!E803,'By Lot'!E820,'By Lot'!E854,'By Lot'!E871,'By Lot'!E922,'By Lot'!E939,'By Lot'!E956,'By Lot'!E973,'By Lot'!E990,'By Lot'!E1007)</f>
        <v>3</v>
      </c>
      <c r="F103" s="35">
        <f>SUM('By Lot'!F650,'By Lot'!F718,'By Lot'!F735,'By Lot'!F752,'By Lot'!F769,'By Lot'!F786,'By Lot'!F803,'By Lot'!F820,'By Lot'!F854,'By Lot'!F871,'By Lot'!F922,'By Lot'!F939,'By Lot'!F956,'By Lot'!F973,'By Lot'!F990,'By Lot'!F1007)</f>
        <v>2</v>
      </c>
      <c r="G103" s="35">
        <f>SUM('By Lot'!G650,'By Lot'!G718,'By Lot'!G735,'By Lot'!G752,'By Lot'!G769,'By Lot'!G786,'By Lot'!G803,'By Lot'!G820,'By Lot'!G854,'By Lot'!G871,'By Lot'!G922,'By Lot'!G939,'By Lot'!G956,'By Lot'!G973,'By Lot'!G990,'By Lot'!G1007)</f>
        <v>2</v>
      </c>
      <c r="H103" s="35">
        <f>SUM('By Lot'!H650,'By Lot'!H718,'By Lot'!H735,'By Lot'!H752,'By Lot'!H769,'By Lot'!H786,'By Lot'!H803,'By Lot'!H820,'By Lot'!H854,'By Lot'!H871,'By Lot'!H922,'By Lot'!H939,'By Lot'!H956,'By Lot'!H973,'By Lot'!H990,'By Lot'!H1007)</f>
        <v>2</v>
      </c>
      <c r="I103" s="35">
        <f>SUM('By Lot'!I650,'By Lot'!I718,'By Lot'!I735,'By Lot'!I752,'By Lot'!I769,'By Lot'!I786,'By Lot'!I803,'By Lot'!I820,'By Lot'!I854,'By Lot'!I871,'By Lot'!I922,'By Lot'!I939,'By Lot'!I956,'By Lot'!I973,'By Lot'!I990,'By Lot'!I1007)</f>
        <v>2</v>
      </c>
      <c r="J103" s="35">
        <f>SUM('By Lot'!J650,'By Lot'!J718,'By Lot'!J735,'By Lot'!J752,'By Lot'!J769,'By Lot'!J786,'By Lot'!J803,'By Lot'!J820,'By Lot'!J854,'By Lot'!J871,'By Lot'!J922,'By Lot'!J939,'By Lot'!J956,'By Lot'!J973,'By Lot'!J990,'By Lot'!J1007)</f>
        <v>3</v>
      </c>
      <c r="K103" s="35">
        <f>SUM('By Lot'!K650,'By Lot'!K718,'By Lot'!K735,'By Lot'!K752,'By Lot'!K769,'By Lot'!K786,'By Lot'!K803,'By Lot'!K820,'By Lot'!K854,'By Lot'!K871,'By Lot'!K922,'By Lot'!K939,'By Lot'!K956,'By Lot'!K973,'By Lot'!K990,'By Lot'!K1007)</f>
        <v>2</v>
      </c>
      <c r="L103" s="35">
        <f>SUM('By Lot'!L650,'By Lot'!L718,'By Lot'!L735,'By Lot'!L752,'By Lot'!L769,'By Lot'!L786,'By Lot'!L803,'By Lot'!L820,'By Lot'!L854,'By Lot'!L871,'By Lot'!L922,'By Lot'!L939,'By Lot'!L956,'By Lot'!L973,'By Lot'!L990,'By Lot'!L1007)</f>
        <v>2</v>
      </c>
      <c r="M103" s="36">
        <f>SUM('By Lot'!M650,'By Lot'!M718,'By Lot'!M735,'By Lot'!M752,'By Lot'!M769,'By Lot'!M786,'By Lot'!M803,'By Lot'!M820,'By Lot'!M854,'By Lot'!M871,'By Lot'!M922,'By Lot'!M939,'By Lot'!M956,'By Lot'!M973,'By Lot'!M990,'By Lot'!M1007)</f>
        <v>3</v>
      </c>
      <c r="N103" s="37">
        <f t="shared" si="9"/>
        <v>2</v>
      </c>
      <c r="O103" s="38">
        <f t="shared" si="10"/>
        <v>2</v>
      </c>
      <c r="P103" s="39">
        <f t="shared" si="11"/>
        <v>0.5</v>
      </c>
    </row>
    <row r="104" spans="1:16" ht="11.25">
      <c r="A104" s="37"/>
      <c r="B104" s="33" t="s">
        <v>5</v>
      </c>
      <c r="C104" s="33">
        <f>SUM('By Lot'!C651,'By Lot'!C719,'By Lot'!C736,'By Lot'!C753,'By Lot'!C770,'By Lot'!C787,'By Lot'!C804,'By Lot'!C821,'By Lot'!C855,'By Lot'!C872,'By Lot'!C923,'By Lot'!C940,'By Lot'!C957,'By Lot'!C974,'By Lot'!C991,'By Lot'!C1008)</f>
        <v>10</v>
      </c>
      <c r="D104" s="34">
        <f>SUM('By Lot'!D651,'By Lot'!D719,'By Lot'!D736,'By Lot'!D753,'By Lot'!D770,'By Lot'!D787,'By Lot'!D804,'By Lot'!D821,'By Lot'!D855,'By Lot'!D872,'By Lot'!D923,'By Lot'!D940,'By Lot'!D957,'By Lot'!D974,'By Lot'!D991,'By Lot'!D1008)</f>
        <v>6</v>
      </c>
      <c r="E104" s="35">
        <f>SUM('By Lot'!E651,'By Lot'!E719,'By Lot'!E736,'By Lot'!E753,'By Lot'!E770,'By Lot'!E787,'By Lot'!E804,'By Lot'!E821,'By Lot'!E855,'By Lot'!E872,'By Lot'!E923,'By Lot'!E940,'By Lot'!E957,'By Lot'!E974,'By Lot'!E991,'By Lot'!E1008)</f>
        <v>5</v>
      </c>
      <c r="F104" s="35">
        <f>SUM('By Lot'!F651,'By Lot'!F719,'By Lot'!F736,'By Lot'!F753,'By Lot'!F770,'By Lot'!F787,'By Lot'!F804,'By Lot'!F821,'By Lot'!F855,'By Lot'!F872,'By Lot'!F923,'By Lot'!F940,'By Lot'!F957,'By Lot'!F974,'By Lot'!F991,'By Lot'!F1008)</f>
        <v>3</v>
      </c>
      <c r="G104" s="35">
        <f>SUM('By Lot'!G651,'By Lot'!G719,'By Lot'!G736,'By Lot'!G753,'By Lot'!G770,'By Lot'!G787,'By Lot'!G804,'By Lot'!G821,'By Lot'!G855,'By Lot'!G872,'By Lot'!G923,'By Lot'!G940,'By Lot'!G957,'By Lot'!G974,'By Lot'!G991,'By Lot'!G1008)</f>
        <v>3</v>
      </c>
      <c r="H104" s="35">
        <f>SUM('By Lot'!H651,'By Lot'!H719,'By Lot'!H736,'By Lot'!H753,'By Lot'!H770,'By Lot'!H787,'By Lot'!H804,'By Lot'!H821,'By Lot'!H855,'By Lot'!H872,'By Lot'!H923,'By Lot'!H940,'By Lot'!H957,'By Lot'!H974,'By Lot'!H991,'By Lot'!H1008)</f>
        <v>1</v>
      </c>
      <c r="I104" s="35">
        <f>SUM('By Lot'!I651,'By Lot'!I719,'By Lot'!I736,'By Lot'!I753,'By Lot'!I770,'By Lot'!I787,'By Lot'!I804,'By Lot'!I821,'By Lot'!I855,'By Lot'!I872,'By Lot'!I923,'By Lot'!I940,'By Lot'!I957,'By Lot'!I974,'By Lot'!I991,'By Lot'!I1008)</f>
        <v>2</v>
      </c>
      <c r="J104" s="35">
        <f>SUM('By Lot'!J651,'By Lot'!J719,'By Lot'!J736,'By Lot'!J753,'By Lot'!J770,'By Lot'!J787,'By Lot'!J804,'By Lot'!J821,'By Lot'!J855,'By Lot'!J872,'By Lot'!J923,'By Lot'!J940,'By Lot'!J957,'By Lot'!J974,'By Lot'!J991,'By Lot'!J1008)</f>
        <v>1</v>
      </c>
      <c r="K104" s="35">
        <f>SUM('By Lot'!K651,'By Lot'!K719,'By Lot'!K736,'By Lot'!K753,'By Lot'!K770,'By Lot'!K787,'By Lot'!K804,'By Lot'!K821,'By Lot'!K855,'By Lot'!K872,'By Lot'!K923,'By Lot'!K940,'By Lot'!K957,'By Lot'!K974,'By Lot'!K991,'By Lot'!K1008)</f>
        <v>2</v>
      </c>
      <c r="L104" s="35">
        <f>SUM('By Lot'!L651,'By Lot'!L719,'By Lot'!L736,'By Lot'!L753,'By Lot'!L770,'By Lot'!L787,'By Lot'!L804,'By Lot'!L821,'By Lot'!L855,'By Lot'!L872,'By Lot'!L923,'By Lot'!L940,'By Lot'!L957,'By Lot'!L974,'By Lot'!L991,'By Lot'!L1008)</f>
        <v>2</v>
      </c>
      <c r="M104" s="36">
        <f>SUM('By Lot'!M651,'By Lot'!M719,'By Lot'!M736,'By Lot'!M753,'By Lot'!M770,'By Lot'!M787,'By Lot'!M804,'By Lot'!M821,'By Lot'!M855,'By Lot'!M872,'By Lot'!M923,'By Lot'!M940,'By Lot'!M957,'By Lot'!M974,'By Lot'!M991,'By Lot'!M1008)</f>
        <v>3</v>
      </c>
      <c r="N104" s="37">
        <f t="shared" si="9"/>
        <v>1</v>
      </c>
      <c r="O104" s="38">
        <f t="shared" si="10"/>
        <v>9</v>
      </c>
      <c r="P104" s="39">
        <f t="shared" si="11"/>
        <v>0.9</v>
      </c>
    </row>
    <row r="105" spans="1:16" ht="11.25">
      <c r="A105" s="55"/>
      <c r="B105" s="41" t="s">
        <v>6</v>
      </c>
      <c r="C105" s="41">
        <f aca="true" t="shared" si="14" ref="C105:M105">SUM(C95:C104)</f>
        <v>2394</v>
      </c>
      <c r="D105" s="42">
        <f t="shared" si="14"/>
        <v>1052</v>
      </c>
      <c r="E105" s="43">
        <f t="shared" si="14"/>
        <v>706</v>
      </c>
      <c r="F105" s="43">
        <f t="shared" si="14"/>
        <v>421</v>
      </c>
      <c r="G105" s="43">
        <f t="shared" si="14"/>
        <v>229</v>
      </c>
      <c r="H105" s="43">
        <f t="shared" si="14"/>
        <v>157</v>
      </c>
      <c r="I105" s="43">
        <f t="shared" si="14"/>
        <v>120</v>
      </c>
      <c r="J105" s="43">
        <f t="shared" si="14"/>
        <v>111</v>
      </c>
      <c r="K105" s="43">
        <f t="shared" si="14"/>
        <v>143</v>
      </c>
      <c r="L105" s="43">
        <f t="shared" si="14"/>
        <v>266</v>
      </c>
      <c r="M105" s="44">
        <f t="shared" si="14"/>
        <v>461</v>
      </c>
      <c r="N105" s="45">
        <f t="shared" si="9"/>
        <v>111</v>
      </c>
      <c r="O105" s="46">
        <f t="shared" si="10"/>
        <v>2283</v>
      </c>
      <c r="P105" s="47">
        <f t="shared" si="11"/>
        <v>0.9536340852130326</v>
      </c>
    </row>
    <row r="106" spans="1:16" ht="11.25">
      <c r="A106" s="32" t="s">
        <v>216</v>
      </c>
      <c r="B106" s="33" t="s">
        <v>0</v>
      </c>
      <c r="C106" s="33"/>
      <c r="D106" s="34"/>
      <c r="E106" s="35"/>
      <c r="F106" s="35"/>
      <c r="G106" s="35"/>
      <c r="H106" s="35"/>
      <c r="I106" s="35"/>
      <c r="J106" s="35"/>
      <c r="K106" s="35"/>
      <c r="L106" s="35"/>
      <c r="M106" s="36"/>
      <c r="N106" s="37"/>
      <c r="O106" s="38"/>
      <c r="P106" s="39"/>
    </row>
    <row r="107" spans="1:16" ht="11.25">
      <c r="A107" s="5" t="s">
        <v>202</v>
      </c>
      <c r="B107" s="33" t="s">
        <v>1</v>
      </c>
      <c r="C107" s="33">
        <f>SUM('By Lot'!C824,'By Lot'!C875,'By Lot'!C892,'By Lot'!C1011,'By Lot'!C1028,'By Lot'!C1045,'By Lot'!C1062,'By Lot'!C1079,'By Lot'!C1096,'By Lot'!C1113)</f>
        <v>587</v>
      </c>
      <c r="D107" s="34">
        <f>SUM('By Lot'!D824,'By Lot'!D875,'By Lot'!D892,'By Lot'!D1011,'By Lot'!D1028,'By Lot'!D1045,'By Lot'!D1062,'By Lot'!D1079,'By Lot'!D1096,'By Lot'!D1113)</f>
        <v>389</v>
      </c>
      <c r="E107" s="35">
        <f>SUM('By Lot'!E824,'By Lot'!E875,'By Lot'!E892,'By Lot'!E1011,'By Lot'!E1028,'By Lot'!E1045,'By Lot'!E1062,'By Lot'!E1079,'By Lot'!E1096,'By Lot'!E1113)</f>
        <v>229</v>
      </c>
      <c r="F107" s="35">
        <f>SUM('By Lot'!F824,'By Lot'!F875,'By Lot'!F892,'By Lot'!F1011,'By Lot'!F1028,'By Lot'!F1045,'By Lot'!F1062,'By Lot'!F1079,'By Lot'!F1096,'By Lot'!F1113)</f>
        <v>171</v>
      </c>
      <c r="G107" s="35">
        <f>SUM('By Lot'!G824,'By Lot'!G875,'By Lot'!G892,'By Lot'!G1011,'By Lot'!G1028,'By Lot'!G1045,'By Lot'!G1062,'By Lot'!G1079,'By Lot'!G1096,'By Lot'!G1113)</f>
        <v>151</v>
      </c>
      <c r="H107" s="35">
        <f>SUM('By Lot'!H824,'By Lot'!H875,'By Lot'!H892,'By Lot'!H1011,'By Lot'!H1028,'By Lot'!H1045,'By Lot'!H1062,'By Lot'!H1079,'By Lot'!H1096,'By Lot'!H1113)</f>
        <v>161</v>
      </c>
      <c r="I107" s="35">
        <f>SUM('By Lot'!I824,'By Lot'!I875,'By Lot'!I892,'By Lot'!I1011,'By Lot'!I1028,'By Lot'!I1045,'By Lot'!I1062,'By Lot'!I1079,'By Lot'!I1096,'By Lot'!I1113)</f>
        <v>172</v>
      </c>
      <c r="J107" s="35">
        <f>SUM('By Lot'!J824,'By Lot'!J875,'By Lot'!J892,'By Lot'!J1011,'By Lot'!J1028,'By Lot'!J1045,'By Lot'!J1062,'By Lot'!J1079,'By Lot'!J1096,'By Lot'!J1113)</f>
        <v>163</v>
      </c>
      <c r="K107" s="35">
        <f>SUM('By Lot'!K824,'By Lot'!K875,'By Lot'!K892,'By Lot'!K1011,'By Lot'!K1028,'By Lot'!K1045,'By Lot'!K1062,'By Lot'!K1079,'By Lot'!K1096,'By Lot'!K1113)</f>
        <v>182</v>
      </c>
      <c r="L107" s="35">
        <f>SUM('By Lot'!L824,'By Lot'!L875,'By Lot'!L892,'By Lot'!L1011,'By Lot'!L1028,'By Lot'!L1045,'By Lot'!L1062,'By Lot'!L1079,'By Lot'!L1096,'By Lot'!L1113)</f>
        <v>249</v>
      </c>
      <c r="M107" s="36">
        <f>SUM('By Lot'!M824,'By Lot'!M875,'By Lot'!M892,'By Lot'!M1011,'By Lot'!M1028,'By Lot'!M1045,'By Lot'!M1062,'By Lot'!M1079,'By Lot'!M1096,'By Lot'!M1113)</f>
        <v>373</v>
      </c>
      <c r="N107" s="37">
        <f t="shared" si="9"/>
        <v>151</v>
      </c>
      <c r="O107" s="38">
        <f t="shared" si="10"/>
        <v>436</v>
      </c>
      <c r="P107" s="39">
        <f t="shared" si="11"/>
        <v>0.7427597955706985</v>
      </c>
    </row>
    <row r="108" spans="1:16" ht="11.25">
      <c r="A108" s="5"/>
      <c r="B108" s="33" t="s">
        <v>2</v>
      </c>
      <c r="C108" s="33">
        <f>SUM('By Lot'!C825,'By Lot'!C876,'By Lot'!C893,'By Lot'!C1012,'By Lot'!C1029,'By Lot'!C1046,'By Lot'!C1063,'By Lot'!C1080,'By Lot'!C1097,'By Lot'!C1114)</f>
        <v>9</v>
      </c>
      <c r="D108" s="34">
        <f>SUM('By Lot'!D825,'By Lot'!D876,'By Lot'!D893,'By Lot'!D1012,'By Lot'!D1029,'By Lot'!D1046,'By Lot'!D1063,'By Lot'!D1080,'By Lot'!D1097,'By Lot'!D1114)</f>
        <v>9</v>
      </c>
      <c r="E108" s="35">
        <f>SUM('By Lot'!E825,'By Lot'!E876,'By Lot'!E893,'By Lot'!E1012,'By Lot'!E1029,'By Lot'!E1046,'By Lot'!E1063,'By Lot'!E1080,'By Lot'!E1097,'By Lot'!E1114)</f>
        <v>8</v>
      </c>
      <c r="F108" s="35">
        <f>SUM('By Lot'!F825,'By Lot'!F876,'By Lot'!F893,'By Lot'!F1012,'By Lot'!F1029,'By Lot'!F1046,'By Lot'!F1063,'By Lot'!F1080,'By Lot'!F1097,'By Lot'!F1114)</f>
        <v>7</v>
      </c>
      <c r="G108" s="35">
        <f>SUM('By Lot'!G825,'By Lot'!G876,'By Lot'!G893,'By Lot'!G1012,'By Lot'!G1029,'By Lot'!G1046,'By Lot'!G1063,'By Lot'!G1080,'By Lot'!G1097,'By Lot'!G1114)</f>
        <v>7</v>
      </c>
      <c r="H108" s="35">
        <f>SUM('By Lot'!H825,'By Lot'!H876,'By Lot'!H893,'By Lot'!H1012,'By Lot'!H1029,'By Lot'!H1046,'By Lot'!H1063,'By Lot'!H1080,'By Lot'!H1097,'By Lot'!H1114)</f>
        <v>7</v>
      </c>
      <c r="I108" s="35">
        <f>SUM('By Lot'!I825,'By Lot'!I876,'By Lot'!I893,'By Lot'!I1012,'By Lot'!I1029,'By Lot'!I1046,'By Lot'!I1063,'By Lot'!I1080,'By Lot'!I1097,'By Lot'!I1114)</f>
        <v>7</v>
      </c>
      <c r="J108" s="35">
        <f>SUM('By Lot'!J825,'By Lot'!J876,'By Lot'!J893,'By Lot'!J1012,'By Lot'!J1029,'By Lot'!J1046,'By Lot'!J1063,'By Lot'!J1080,'By Lot'!J1097,'By Lot'!J1114)</f>
        <v>6</v>
      </c>
      <c r="K108" s="35">
        <f>SUM('By Lot'!K825,'By Lot'!K876,'By Lot'!K893,'By Lot'!K1012,'By Lot'!K1029,'By Lot'!K1046,'By Lot'!K1063,'By Lot'!K1080,'By Lot'!K1097,'By Lot'!K1114)</f>
        <v>6</v>
      </c>
      <c r="L108" s="35">
        <f>SUM('By Lot'!L825,'By Lot'!L876,'By Lot'!L893,'By Lot'!L1012,'By Lot'!L1029,'By Lot'!L1046,'By Lot'!L1063,'By Lot'!L1080,'By Lot'!L1097,'By Lot'!L1114)</f>
        <v>6</v>
      </c>
      <c r="M108" s="36">
        <f>SUM('By Lot'!M825,'By Lot'!M876,'By Lot'!M893,'By Lot'!M1012,'By Lot'!M1029,'By Lot'!M1046,'By Lot'!M1063,'By Lot'!M1080,'By Lot'!M1097,'By Lot'!M1114)</f>
        <v>6</v>
      </c>
      <c r="N108" s="37">
        <f t="shared" si="9"/>
        <v>6</v>
      </c>
      <c r="O108" s="38">
        <f t="shared" si="10"/>
        <v>3</v>
      </c>
      <c r="P108" s="39">
        <f t="shared" si="11"/>
        <v>0.3333333333333333</v>
      </c>
    </row>
    <row r="109" spans="1:16" ht="11.25">
      <c r="A109" s="5"/>
      <c r="B109" s="33" t="s">
        <v>449</v>
      </c>
      <c r="C109" s="33">
        <f>SUM('By Lot'!C826:C827,'By Lot'!C877:C878,'By Lot'!C894:C895,'By Lot'!C1013:C1014,'By Lot'!C1030:C1031,'By Lot'!C1047:C1048,'By Lot'!C1064:C1065,'By Lot'!C1081:C1082,'By Lot'!C1098:C1099,'By Lot'!C1115:C1116)</f>
        <v>33</v>
      </c>
      <c r="D109" s="34">
        <f>SUM('By Lot'!D826:D827,'By Lot'!D877:D878,'By Lot'!D894:D895,'By Lot'!D1013:D1014,'By Lot'!D1030:D1031,'By Lot'!D1047:D1048,'By Lot'!D1064:D1065,'By Lot'!D1081:D1082,'By Lot'!D1098:D1099,'By Lot'!D1115:D1116)</f>
        <v>25</v>
      </c>
      <c r="E109" s="35">
        <f>SUM('By Lot'!E826:E827,'By Lot'!E877:E878,'By Lot'!E894:E895,'By Lot'!E1013:E1014,'By Lot'!E1030:E1031,'By Lot'!E1047:E1048,'By Lot'!E1064:E1065,'By Lot'!E1081:E1082,'By Lot'!E1098:E1099,'By Lot'!E1115:E1116)</f>
        <v>18</v>
      </c>
      <c r="F109" s="35">
        <f>SUM('By Lot'!F826:F827,'By Lot'!F877:F878,'By Lot'!F894:F895,'By Lot'!F1013:F1014,'By Lot'!F1030:F1031,'By Lot'!F1047:F1048,'By Lot'!F1064:F1065,'By Lot'!F1081:F1082,'By Lot'!F1098:F1099,'By Lot'!F1115:F1116)</f>
        <v>15</v>
      </c>
      <c r="G109" s="35">
        <f>SUM('By Lot'!G826:G827,'By Lot'!G877:G878,'By Lot'!G894:G895,'By Lot'!G1013:G1014,'By Lot'!G1030:G1031,'By Lot'!G1047:G1048,'By Lot'!G1064:G1065,'By Lot'!G1081:G1082,'By Lot'!G1098:G1099,'By Lot'!G1115:G1116)</f>
        <v>15</v>
      </c>
      <c r="H109" s="35">
        <f>SUM('By Lot'!H826:H827,'By Lot'!H877:H878,'By Lot'!H894:H895,'By Lot'!H1013:H1014,'By Lot'!H1030:H1031,'By Lot'!H1047:H1048,'By Lot'!H1064:H1065,'By Lot'!H1081:H1082,'By Lot'!H1098:H1099,'By Lot'!H1115:H1116)</f>
        <v>17</v>
      </c>
      <c r="I109" s="35">
        <f>SUM('By Lot'!I826:I827,'By Lot'!I877:I878,'By Lot'!I894:I895,'By Lot'!I1013:I1014,'By Lot'!I1030:I1031,'By Lot'!I1047:I1048,'By Lot'!I1064:I1065,'By Lot'!I1081:I1082,'By Lot'!I1098:I1099,'By Lot'!I1115:I1116)</f>
        <v>14</v>
      </c>
      <c r="J109" s="35">
        <f>SUM('By Lot'!J826:J827,'By Lot'!J877:J878,'By Lot'!J894:J895,'By Lot'!J1013:J1014,'By Lot'!J1030:J1031,'By Lot'!J1047:J1048,'By Lot'!J1064:J1065,'By Lot'!J1081:J1082,'By Lot'!J1098:J1099,'By Lot'!J1115:J1116)</f>
        <v>14</v>
      </c>
      <c r="K109" s="35">
        <f>SUM('By Lot'!K826:K827,'By Lot'!K877:K878,'By Lot'!K894:K895,'By Lot'!K1013:K1014,'By Lot'!K1030:K1031,'By Lot'!K1047:K1048,'By Lot'!K1064:K1065,'By Lot'!K1081:K1082,'By Lot'!K1098:K1099,'By Lot'!K1115:K1116)</f>
        <v>16</v>
      </c>
      <c r="L109" s="35">
        <f>SUM('By Lot'!L826:L827,'By Lot'!L877:L878,'By Lot'!L894:L895,'By Lot'!L1013:L1014,'By Lot'!L1030:L1031,'By Lot'!L1047:L1048,'By Lot'!L1064:L1065,'By Lot'!L1081:L1082,'By Lot'!L1098:L1099,'By Lot'!L1115:L1116)</f>
        <v>20</v>
      </c>
      <c r="M109" s="36">
        <f>SUM('By Lot'!M826:M827,'By Lot'!M877:M878,'By Lot'!M894:M895,'By Lot'!M1013:M1014,'By Lot'!M1030:M1031,'By Lot'!M1047:M1048,'By Lot'!M1064:M1065,'By Lot'!M1081:M1082,'By Lot'!M1098:M1099,'By Lot'!M1115:M1116)</f>
        <v>23</v>
      </c>
      <c r="N109" s="37">
        <f t="shared" si="9"/>
        <v>14</v>
      </c>
      <c r="O109" s="38">
        <f t="shared" si="10"/>
        <v>19</v>
      </c>
      <c r="P109" s="39">
        <f t="shared" si="11"/>
        <v>0.5757575757575758</v>
      </c>
    </row>
    <row r="110" spans="1:16" ht="11.25">
      <c r="A110" s="5"/>
      <c r="B110" s="33" t="s">
        <v>4</v>
      </c>
      <c r="C110" s="33">
        <f>SUM('By Lot'!C828,'By Lot'!C879,'By Lot'!C896,'By Lot'!C1015,'By Lot'!C1032,'By Lot'!C1049,'By Lot'!C1066,'By Lot'!C1083,'By Lot'!C1100,'By Lot'!C1117)</f>
        <v>13</v>
      </c>
      <c r="D110" s="34">
        <f>SUM('By Lot'!D828,'By Lot'!D879,'By Lot'!D896,'By Lot'!D1015,'By Lot'!D1032,'By Lot'!D1049,'By Lot'!D1066,'By Lot'!D1083,'By Lot'!D1100,'By Lot'!D1117)</f>
        <v>11</v>
      </c>
      <c r="E110" s="35">
        <f>SUM('By Lot'!E828,'By Lot'!E879,'By Lot'!E896,'By Lot'!E1015,'By Lot'!E1032,'By Lot'!E1049,'By Lot'!E1066,'By Lot'!E1083,'By Lot'!E1100,'By Lot'!E1117)</f>
        <v>9</v>
      </c>
      <c r="F110" s="35">
        <f>SUM('By Lot'!F828,'By Lot'!F879,'By Lot'!F896,'By Lot'!F1015,'By Lot'!F1032,'By Lot'!F1049,'By Lot'!F1066,'By Lot'!F1083,'By Lot'!F1100,'By Lot'!F1117)</f>
        <v>8</v>
      </c>
      <c r="G110" s="35">
        <f>SUM('By Lot'!G828,'By Lot'!G879,'By Lot'!G896,'By Lot'!G1015,'By Lot'!G1032,'By Lot'!G1049,'By Lot'!G1066,'By Lot'!G1083,'By Lot'!G1100,'By Lot'!G1117)</f>
        <v>7</v>
      </c>
      <c r="H110" s="35">
        <f>SUM('By Lot'!H828,'By Lot'!H879,'By Lot'!H896,'By Lot'!H1015,'By Lot'!H1032,'By Lot'!H1049,'By Lot'!H1066,'By Lot'!H1083,'By Lot'!H1100,'By Lot'!H1117)</f>
        <v>7</v>
      </c>
      <c r="I110" s="35">
        <f>SUM('By Lot'!I828,'By Lot'!I879,'By Lot'!I896,'By Lot'!I1015,'By Lot'!I1032,'By Lot'!I1049,'By Lot'!I1066,'By Lot'!I1083,'By Lot'!I1100,'By Lot'!I1117)</f>
        <v>7</v>
      </c>
      <c r="J110" s="35">
        <f>SUM('By Lot'!J828,'By Lot'!J879,'By Lot'!J896,'By Lot'!J1015,'By Lot'!J1032,'By Lot'!J1049,'By Lot'!J1066,'By Lot'!J1083,'By Lot'!J1100,'By Lot'!J1117)</f>
        <v>7</v>
      </c>
      <c r="K110" s="35">
        <f>SUM('By Lot'!K828,'By Lot'!K879,'By Lot'!K896,'By Lot'!K1015,'By Lot'!K1032,'By Lot'!K1049,'By Lot'!K1066,'By Lot'!K1083,'By Lot'!K1100,'By Lot'!K1117)</f>
        <v>7</v>
      </c>
      <c r="L110" s="35">
        <f>SUM('By Lot'!L828,'By Lot'!L879,'By Lot'!L896,'By Lot'!L1015,'By Lot'!L1032,'By Lot'!L1049,'By Lot'!L1066,'By Lot'!L1083,'By Lot'!L1100,'By Lot'!L1117)</f>
        <v>8</v>
      </c>
      <c r="M110" s="36">
        <f>SUM('By Lot'!M828,'By Lot'!M879,'By Lot'!M896,'By Lot'!M1015,'By Lot'!M1032,'By Lot'!M1049,'By Lot'!M1066,'By Lot'!M1083,'By Lot'!M1100,'By Lot'!M1117)</f>
        <v>8</v>
      </c>
      <c r="N110" s="37">
        <f t="shared" si="9"/>
        <v>7</v>
      </c>
      <c r="O110" s="38">
        <f t="shared" si="10"/>
        <v>6</v>
      </c>
      <c r="P110" s="39">
        <f t="shared" si="11"/>
        <v>0.46153846153846156</v>
      </c>
    </row>
    <row r="111" spans="1:16" ht="11.25">
      <c r="A111" s="5"/>
      <c r="B111" s="33" t="s">
        <v>89</v>
      </c>
      <c r="C111" s="33">
        <f>SUM('By Lot'!C828:C834,'By Lot'!C880:C885,'By Lot'!C897:C902,'By Lot'!C1016:C1021,'By Lot'!C1033:C1038,'By Lot'!C1050:C1055,'By Lot'!C1067:C1072,'By Lot'!C1084:C1089,'By Lot'!C1101:C1106,'By Lot'!C1118:C1123)</f>
        <v>31</v>
      </c>
      <c r="D111" s="34">
        <f>SUM('By Lot'!D828:D834,'By Lot'!D880:D885,'By Lot'!D897:D902,'By Lot'!D1016:D1021,'By Lot'!D1033:D1038,'By Lot'!D1050:D1055,'By Lot'!D1067:D1072,'By Lot'!D1084:D1089,'By Lot'!D1101:D1106,'By Lot'!D1118:D1123)</f>
        <v>18</v>
      </c>
      <c r="E111" s="35">
        <f>SUM('By Lot'!E828:E834,'By Lot'!E880:E885,'By Lot'!E897:E902,'By Lot'!E1016:E1021,'By Lot'!E1033:E1038,'By Lot'!E1050:E1055,'By Lot'!E1067:E1072,'By Lot'!E1084:E1089,'By Lot'!E1101:E1106,'By Lot'!E1118:E1123)</f>
        <v>16</v>
      </c>
      <c r="F111" s="35">
        <f>SUM('By Lot'!F828:F834,'By Lot'!F880:F885,'By Lot'!F897:F902,'By Lot'!F1016:F1021,'By Lot'!F1033:F1038,'By Lot'!F1050:F1055,'By Lot'!F1067:F1072,'By Lot'!F1084:F1089,'By Lot'!F1101:F1106,'By Lot'!F1118:F1123)</f>
        <v>17</v>
      </c>
      <c r="G111" s="35">
        <f>SUM('By Lot'!G828:G834,'By Lot'!G880:G885,'By Lot'!G897:G902,'By Lot'!G1016:G1021,'By Lot'!G1033:G1038,'By Lot'!G1050:G1055,'By Lot'!G1067:G1072,'By Lot'!G1084:G1089,'By Lot'!G1101:G1106,'By Lot'!G1118:G1123)</f>
        <v>17</v>
      </c>
      <c r="H111" s="35">
        <f>SUM('By Lot'!H828:H834,'By Lot'!H880:H885,'By Lot'!H897:H902,'By Lot'!H1016:H1021,'By Lot'!H1033:H1038,'By Lot'!H1050:H1055,'By Lot'!H1067:H1072,'By Lot'!H1084:H1089,'By Lot'!H1101:H1106,'By Lot'!H1118:H1123)</f>
        <v>17</v>
      </c>
      <c r="I111" s="35">
        <f>SUM('By Lot'!I828:I834,'By Lot'!I880:I885,'By Lot'!I897:I902,'By Lot'!I1016:I1021,'By Lot'!I1033:I1038,'By Lot'!I1050:I1055,'By Lot'!I1067:I1072,'By Lot'!I1084:I1089,'By Lot'!I1101:I1106,'By Lot'!I1118:I1123)</f>
        <v>19</v>
      </c>
      <c r="J111" s="35">
        <f>SUM('By Lot'!J828:J834,'By Lot'!J880:J885,'By Lot'!J897:J902,'By Lot'!J1016:J1021,'By Lot'!J1033:J1038,'By Lot'!J1050:J1055,'By Lot'!J1067:J1072,'By Lot'!J1084:J1089,'By Lot'!J1101:J1106,'By Lot'!J1118:J1123)</f>
        <v>16</v>
      </c>
      <c r="K111" s="35">
        <f>SUM('By Lot'!K828:K834,'By Lot'!K880:K885,'By Lot'!K897:K902,'By Lot'!K1016:K1021,'By Lot'!K1033:K1038,'By Lot'!K1050:K1055,'By Lot'!K1067:K1072,'By Lot'!K1084:K1089,'By Lot'!K1101:K1106,'By Lot'!K1118:K1123)</f>
        <v>16</v>
      </c>
      <c r="L111" s="35">
        <f>SUM('By Lot'!L828:L834,'By Lot'!L880:L885,'By Lot'!L897:L902,'By Lot'!L1016:L1021,'By Lot'!L1033:L1038,'By Lot'!L1050:L1055,'By Lot'!L1067:L1072,'By Lot'!L1084:L1089,'By Lot'!L1101:L1106,'By Lot'!L1118:L1123)</f>
        <v>14</v>
      </c>
      <c r="M111" s="36">
        <f>SUM('By Lot'!M828:M834,'By Lot'!M880:M885,'By Lot'!M897:M902,'By Lot'!M1016:M1021,'By Lot'!M1033:M1038,'By Lot'!M1050:M1055,'By Lot'!M1067:M1072,'By Lot'!M1084:M1089,'By Lot'!M1101:M1106,'By Lot'!M1118:M1123)</f>
        <v>18</v>
      </c>
      <c r="N111" s="37">
        <f t="shared" si="9"/>
        <v>14</v>
      </c>
      <c r="O111" s="38">
        <f t="shared" si="10"/>
        <v>17</v>
      </c>
      <c r="P111" s="39">
        <f t="shared" si="11"/>
        <v>0.5483870967741935</v>
      </c>
    </row>
    <row r="112" spans="1:16" ht="11.25">
      <c r="A112" s="5"/>
      <c r="B112" s="33" t="s">
        <v>93</v>
      </c>
      <c r="C112" s="33">
        <f>SUM('By Lot'!C835,'By Lot'!C886,'By Lot'!C903,'By Lot'!C1022,'By Lot'!C1039,'By Lot'!C1056,'By Lot'!C1073,'By Lot'!C1090,'By Lot'!C1107,'By Lot'!C1124)</f>
        <v>16</v>
      </c>
      <c r="D112" s="34">
        <f>SUM('By Lot'!D835,'By Lot'!D886,'By Lot'!D903,'By Lot'!D1022,'By Lot'!D1039,'By Lot'!D1056,'By Lot'!D1073,'By Lot'!D1090,'By Lot'!D1107,'By Lot'!D1124)</f>
        <v>12</v>
      </c>
      <c r="E112" s="35">
        <f>SUM('By Lot'!E835,'By Lot'!E886,'By Lot'!E903,'By Lot'!E1022,'By Lot'!E1039,'By Lot'!E1056,'By Lot'!E1073,'By Lot'!E1090,'By Lot'!E1107,'By Lot'!E1124)</f>
        <v>5</v>
      </c>
      <c r="F112" s="35">
        <f>SUM('By Lot'!F835,'By Lot'!F886,'By Lot'!F903,'By Lot'!F1022,'By Lot'!F1039,'By Lot'!F1056,'By Lot'!F1073,'By Lot'!F1090,'By Lot'!F1107,'By Lot'!F1124)</f>
        <v>5</v>
      </c>
      <c r="G112" s="35">
        <f>SUM('By Lot'!G835,'By Lot'!G886,'By Lot'!G903,'By Lot'!G1022,'By Lot'!G1039,'By Lot'!G1056,'By Lot'!G1073,'By Lot'!G1090,'By Lot'!G1107,'By Lot'!G1124)</f>
        <v>5</v>
      </c>
      <c r="H112" s="35">
        <f>SUM('By Lot'!H835,'By Lot'!H886,'By Lot'!H903,'By Lot'!H1022,'By Lot'!H1039,'By Lot'!H1056,'By Lot'!H1073,'By Lot'!H1090,'By Lot'!H1107,'By Lot'!H1124)</f>
        <v>5</v>
      </c>
      <c r="I112" s="35">
        <f>SUM('By Lot'!I835,'By Lot'!I886,'By Lot'!I903,'By Lot'!I1022,'By Lot'!I1039,'By Lot'!I1056,'By Lot'!I1073,'By Lot'!I1090,'By Lot'!I1107,'By Lot'!I1124)</f>
        <v>6</v>
      </c>
      <c r="J112" s="35">
        <f>SUM('By Lot'!J835,'By Lot'!J886,'By Lot'!J903,'By Lot'!J1022,'By Lot'!J1039,'By Lot'!J1056,'By Lot'!J1073,'By Lot'!J1090,'By Lot'!J1107,'By Lot'!J1124)</f>
        <v>5</v>
      </c>
      <c r="K112" s="35">
        <f>SUM('By Lot'!K835,'By Lot'!K886,'By Lot'!K903,'By Lot'!K1022,'By Lot'!K1039,'By Lot'!K1056,'By Lot'!K1073,'By Lot'!K1090,'By Lot'!K1107,'By Lot'!K1124)</f>
        <v>7</v>
      </c>
      <c r="L112" s="35">
        <f>SUM('By Lot'!L835,'By Lot'!L886,'By Lot'!L903,'By Lot'!L1022,'By Lot'!L1039,'By Lot'!L1056,'By Lot'!L1073,'By Lot'!L1090,'By Lot'!L1107,'By Lot'!L1124)</f>
        <v>7</v>
      </c>
      <c r="M112" s="36">
        <f>SUM('By Lot'!M835,'By Lot'!M886,'By Lot'!M903,'By Lot'!M1022,'By Lot'!M1039,'By Lot'!M1056,'By Lot'!M1073,'By Lot'!M1090,'By Lot'!M1107,'By Lot'!M1124)</f>
        <v>10</v>
      </c>
      <c r="N112" s="37">
        <f t="shared" si="9"/>
        <v>5</v>
      </c>
      <c r="O112" s="38">
        <f t="shared" si="10"/>
        <v>11</v>
      </c>
      <c r="P112" s="39">
        <f t="shared" si="11"/>
        <v>0.6875</v>
      </c>
    </row>
    <row r="113" spans="1:16" ht="11.25">
      <c r="A113" s="5"/>
      <c r="B113" s="33" t="s">
        <v>254</v>
      </c>
      <c r="C113" s="33">
        <f>SUM('By Lot'!C836,'By Lot'!C887,'By Lot'!C904,'By Lot'!C1023,'By Lot'!C1040,'By Lot'!C1057,'By Lot'!C1074,'By Lot'!C1091,'By Lot'!C1108,'By Lot'!C1125)</f>
        <v>10</v>
      </c>
      <c r="D113" s="34">
        <f>SUM('By Lot'!D836,'By Lot'!D887,'By Lot'!D904,'By Lot'!D1023,'By Lot'!D1040,'By Lot'!D1057,'By Lot'!D1074,'By Lot'!D1091,'By Lot'!D1108,'By Lot'!D1125)</f>
        <v>3</v>
      </c>
      <c r="E113" s="35">
        <f>SUM('By Lot'!E836,'By Lot'!E887,'By Lot'!E904,'By Lot'!E1023,'By Lot'!E1040,'By Lot'!E1057,'By Lot'!E1074,'By Lot'!E1091,'By Lot'!E1108,'By Lot'!E1125)</f>
        <v>2</v>
      </c>
      <c r="F113" s="35">
        <f>SUM('By Lot'!F836,'By Lot'!F887,'By Lot'!F904,'By Lot'!F1023,'By Lot'!F1040,'By Lot'!F1057,'By Lot'!F1074,'By Lot'!F1091,'By Lot'!F1108,'By Lot'!F1125)</f>
        <v>2</v>
      </c>
      <c r="G113" s="35">
        <f>SUM('By Lot'!G836,'By Lot'!G887,'By Lot'!G904,'By Lot'!G1023,'By Lot'!G1040,'By Lot'!G1057,'By Lot'!G1074,'By Lot'!G1091,'By Lot'!G1108,'By Lot'!G1125)</f>
        <v>1</v>
      </c>
      <c r="H113" s="35">
        <f>SUM('By Lot'!H836,'By Lot'!H887,'By Lot'!H904,'By Lot'!H1023,'By Lot'!H1040,'By Lot'!H1057,'By Lot'!H1074,'By Lot'!H1091,'By Lot'!H1108,'By Lot'!H1125)</f>
        <v>3</v>
      </c>
      <c r="I113" s="35">
        <f>SUM('By Lot'!I836,'By Lot'!I887,'By Lot'!I904,'By Lot'!I1023,'By Lot'!I1040,'By Lot'!I1057,'By Lot'!I1074,'By Lot'!I1091,'By Lot'!I1108,'By Lot'!I1125)</f>
        <v>2</v>
      </c>
      <c r="J113" s="35">
        <f>SUM('By Lot'!J836,'By Lot'!J887,'By Lot'!J904,'By Lot'!J1023,'By Lot'!J1040,'By Lot'!J1057,'By Lot'!J1074,'By Lot'!J1091,'By Lot'!J1108,'By Lot'!J1125)</f>
        <v>3</v>
      </c>
      <c r="K113" s="35">
        <f>SUM('By Lot'!K836,'By Lot'!K887,'By Lot'!K904,'By Lot'!K1023,'By Lot'!K1040,'By Lot'!K1057,'By Lot'!K1074,'By Lot'!K1091,'By Lot'!K1108,'By Lot'!K1125)</f>
        <v>2</v>
      </c>
      <c r="L113" s="35">
        <f>SUM('By Lot'!L836,'By Lot'!L887,'By Lot'!L904,'By Lot'!L1023,'By Lot'!L1040,'By Lot'!L1057,'By Lot'!L1074,'By Lot'!L1091,'By Lot'!L1108,'By Lot'!L1125)</f>
        <v>3</v>
      </c>
      <c r="M113" s="36">
        <f>SUM('By Lot'!M836,'By Lot'!M887,'By Lot'!M904,'By Lot'!M1023,'By Lot'!M1040,'By Lot'!M1057,'By Lot'!M1074,'By Lot'!M1091,'By Lot'!M1108,'By Lot'!M1125)</f>
        <v>6</v>
      </c>
      <c r="N113" s="37">
        <f t="shared" si="9"/>
        <v>1</v>
      </c>
      <c r="O113" s="38">
        <f t="shared" si="10"/>
        <v>9</v>
      </c>
      <c r="P113" s="39">
        <f t="shared" si="11"/>
        <v>0.9</v>
      </c>
    </row>
    <row r="114" spans="1:16" ht="11.25">
      <c r="A114" s="5"/>
      <c r="B114" s="33" t="s">
        <v>255</v>
      </c>
      <c r="C114" s="33">
        <f>SUM('By Lot'!C837,'By Lot'!C888,'By Lot'!C905,'By Lot'!C1024,'By Lot'!C1041,'By Lot'!C1058,'By Lot'!C1075,'By Lot'!C1092,'By Lot'!C1109,'By Lot'!C1126)</f>
        <v>6</v>
      </c>
      <c r="D114" s="34">
        <f>SUM('By Lot'!D837,'By Lot'!D888,'By Lot'!D905,'By Lot'!D1024,'By Lot'!D1041,'By Lot'!D1058,'By Lot'!D1075,'By Lot'!D1092,'By Lot'!D1109,'By Lot'!D1126)</f>
        <v>2</v>
      </c>
      <c r="E114" s="35">
        <f>SUM('By Lot'!E837,'By Lot'!E888,'By Lot'!E905,'By Lot'!E1024,'By Lot'!E1041,'By Lot'!E1058,'By Lot'!E1075,'By Lot'!E1092,'By Lot'!E1109,'By Lot'!E1126)</f>
        <v>3</v>
      </c>
      <c r="F114" s="35">
        <f>SUM('By Lot'!F837,'By Lot'!F888,'By Lot'!F905,'By Lot'!F1024,'By Lot'!F1041,'By Lot'!F1058,'By Lot'!F1075,'By Lot'!F1092,'By Lot'!F1109,'By Lot'!F1126)</f>
        <v>3</v>
      </c>
      <c r="G114" s="35">
        <f>SUM('By Lot'!G837,'By Lot'!G888,'By Lot'!G905,'By Lot'!G1024,'By Lot'!G1041,'By Lot'!G1058,'By Lot'!G1075,'By Lot'!G1092,'By Lot'!G1109,'By Lot'!G1126)</f>
        <v>2</v>
      </c>
      <c r="H114" s="35">
        <f>SUM('By Lot'!H837,'By Lot'!H888,'By Lot'!H905,'By Lot'!H1024,'By Lot'!H1041,'By Lot'!H1058,'By Lot'!H1075,'By Lot'!H1092,'By Lot'!H1109,'By Lot'!H1126)</f>
        <v>4</v>
      </c>
      <c r="I114" s="35">
        <f>SUM('By Lot'!I837,'By Lot'!I888,'By Lot'!I905,'By Lot'!I1024,'By Lot'!I1041,'By Lot'!I1058,'By Lot'!I1075,'By Lot'!I1092,'By Lot'!I1109,'By Lot'!I1126)</f>
        <v>3</v>
      </c>
      <c r="J114" s="35">
        <f>SUM('By Lot'!J837,'By Lot'!J888,'By Lot'!J905,'By Lot'!J1024,'By Lot'!J1041,'By Lot'!J1058,'By Lot'!J1075,'By Lot'!J1092,'By Lot'!J1109,'By Lot'!J1126)</f>
        <v>2</v>
      </c>
      <c r="K114" s="35">
        <f>SUM('By Lot'!K837,'By Lot'!K888,'By Lot'!K905,'By Lot'!K1024,'By Lot'!K1041,'By Lot'!K1058,'By Lot'!K1075,'By Lot'!K1092,'By Lot'!K1109,'By Lot'!K1126)</f>
        <v>3</v>
      </c>
      <c r="L114" s="35">
        <f>SUM('By Lot'!L837,'By Lot'!L888,'By Lot'!L905,'By Lot'!L1024,'By Lot'!L1041,'By Lot'!L1058,'By Lot'!L1075,'By Lot'!L1092,'By Lot'!L1109,'By Lot'!L1126)</f>
        <v>1</v>
      </c>
      <c r="M114" s="36">
        <f>SUM('By Lot'!M837,'By Lot'!M888,'By Lot'!M905,'By Lot'!M1024,'By Lot'!M1041,'By Lot'!M1058,'By Lot'!M1075,'By Lot'!M1092,'By Lot'!M1109,'By Lot'!M1126)</f>
        <v>1</v>
      </c>
      <c r="N114" s="37">
        <f t="shared" si="9"/>
        <v>1</v>
      </c>
      <c r="O114" s="38">
        <f t="shared" si="10"/>
        <v>5</v>
      </c>
      <c r="P114" s="39">
        <f t="shared" si="11"/>
        <v>0.8333333333333334</v>
      </c>
    </row>
    <row r="115" spans="1:16" ht="11.25">
      <c r="A115" s="5"/>
      <c r="B115" s="33" t="s">
        <v>5</v>
      </c>
      <c r="C115" s="33">
        <f>SUM('By Lot'!C838,'By Lot'!C889,'By Lot'!C906,'By Lot'!C1025,'By Lot'!C1042,'By Lot'!C1059,'By Lot'!C1076,'By Lot'!C1093,'By Lot'!C1110,'By Lot'!C1127)</f>
        <v>7</v>
      </c>
      <c r="D115" s="34">
        <f>SUM('By Lot'!D838,'By Lot'!D889,'By Lot'!D906,'By Lot'!D1025,'By Lot'!D1042,'By Lot'!D1059,'By Lot'!D1076,'By Lot'!D1093,'By Lot'!D1110,'By Lot'!D1127)</f>
        <v>5</v>
      </c>
      <c r="E115" s="35">
        <f>SUM('By Lot'!E838,'By Lot'!E889,'By Lot'!E906,'By Lot'!E1025,'By Lot'!E1042,'By Lot'!E1059,'By Lot'!E1076,'By Lot'!E1093,'By Lot'!E1110,'By Lot'!E1127)</f>
        <v>5</v>
      </c>
      <c r="F115" s="35">
        <f>SUM('By Lot'!F838,'By Lot'!F889,'By Lot'!F906,'By Lot'!F1025,'By Lot'!F1042,'By Lot'!F1059,'By Lot'!F1076,'By Lot'!F1093,'By Lot'!F1110,'By Lot'!F1127)</f>
        <v>4</v>
      </c>
      <c r="G115" s="35">
        <f>SUM('By Lot'!G838,'By Lot'!G889,'By Lot'!G906,'By Lot'!G1025,'By Lot'!G1042,'By Lot'!G1059,'By Lot'!G1076,'By Lot'!G1093,'By Lot'!G1110,'By Lot'!G1127)</f>
        <v>4</v>
      </c>
      <c r="H115" s="35">
        <f>SUM('By Lot'!H838,'By Lot'!H889,'By Lot'!H906,'By Lot'!H1025,'By Lot'!H1042,'By Lot'!H1059,'By Lot'!H1076,'By Lot'!H1093,'By Lot'!H1110,'By Lot'!H1127)</f>
        <v>5</v>
      </c>
      <c r="I115" s="35">
        <f>SUM('By Lot'!I838,'By Lot'!I889,'By Lot'!I906,'By Lot'!I1025,'By Lot'!I1042,'By Lot'!I1059,'By Lot'!I1076,'By Lot'!I1093,'By Lot'!I1110,'By Lot'!I1127)</f>
        <v>5</v>
      </c>
      <c r="J115" s="35">
        <f>SUM('By Lot'!J838,'By Lot'!J889,'By Lot'!J906,'By Lot'!J1025,'By Lot'!J1042,'By Lot'!J1059,'By Lot'!J1076,'By Lot'!J1093,'By Lot'!J1110,'By Lot'!J1127)</f>
        <v>3</v>
      </c>
      <c r="K115" s="35">
        <f>SUM('By Lot'!K838,'By Lot'!K889,'By Lot'!K906,'By Lot'!K1025,'By Lot'!K1042,'By Lot'!K1059,'By Lot'!K1076,'By Lot'!K1093,'By Lot'!K1110,'By Lot'!K1127)</f>
        <v>3</v>
      </c>
      <c r="L115" s="35">
        <f>SUM('By Lot'!L838,'By Lot'!L889,'By Lot'!L906,'By Lot'!L1025,'By Lot'!L1042,'By Lot'!L1059,'By Lot'!L1076,'By Lot'!L1093,'By Lot'!L1110,'By Lot'!L1127)</f>
        <v>4</v>
      </c>
      <c r="M115" s="36">
        <f>SUM('By Lot'!M838,'By Lot'!M889,'By Lot'!M906,'By Lot'!M1025,'By Lot'!M1042,'By Lot'!M1059,'By Lot'!M1076,'By Lot'!M1093,'By Lot'!M1110,'By Lot'!M1127)</f>
        <v>5</v>
      </c>
      <c r="N115" s="37">
        <f t="shared" si="9"/>
        <v>3</v>
      </c>
      <c r="O115" s="38">
        <f t="shared" si="10"/>
        <v>4</v>
      </c>
      <c r="P115" s="39">
        <f t="shared" si="11"/>
        <v>0.5714285714285714</v>
      </c>
    </row>
    <row r="116" spans="1:16" ht="11.25">
      <c r="A116" s="40"/>
      <c r="B116" s="41" t="s">
        <v>6</v>
      </c>
      <c r="C116" s="41">
        <f aca="true" t="shared" si="15" ref="C116:M116">SUM(C106:C115)</f>
        <v>712</v>
      </c>
      <c r="D116" s="42">
        <f t="shared" si="15"/>
        <v>474</v>
      </c>
      <c r="E116" s="43">
        <f t="shared" si="15"/>
        <v>295</v>
      </c>
      <c r="F116" s="43">
        <f t="shared" si="15"/>
        <v>232</v>
      </c>
      <c r="G116" s="43">
        <f t="shared" si="15"/>
        <v>209</v>
      </c>
      <c r="H116" s="43">
        <f t="shared" si="15"/>
        <v>226</v>
      </c>
      <c r="I116" s="43">
        <f t="shared" si="15"/>
        <v>235</v>
      </c>
      <c r="J116" s="43">
        <f t="shared" si="15"/>
        <v>219</v>
      </c>
      <c r="K116" s="43">
        <f t="shared" si="15"/>
        <v>242</v>
      </c>
      <c r="L116" s="43">
        <f t="shared" si="15"/>
        <v>312</v>
      </c>
      <c r="M116" s="44">
        <f t="shared" si="15"/>
        <v>450</v>
      </c>
      <c r="N116" s="45">
        <f t="shared" si="9"/>
        <v>209</v>
      </c>
      <c r="O116" s="46">
        <f t="shared" si="10"/>
        <v>503</v>
      </c>
      <c r="P116" s="47">
        <f t="shared" si="11"/>
        <v>0.7064606741573034</v>
      </c>
    </row>
    <row r="117" spans="1:16" ht="11.25">
      <c r="A117" s="32" t="s">
        <v>217</v>
      </c>
      <c r="B117" s="33" t="s">
        <v>0</v>
      </c>
      <c r="C117" s="33">
        <f>SUM('By Lot'!C1367,'By Lot'!C1503,'By Lot'!C1520,'By Lot'!C1537,'By Lot'!C1554,'By Lot'!C1605,'By Lot'!C1622)</f>
        <v>179</v>
      </c>
      <c r="D117" s="34">
        <f>SUM('By Lot'!D1367,'By Lot'!D1503,'By Lot'!D1520,'By Lot'!D1537,'By Lot'!D1554,'By Lot'!D1605,'By Lot'!D1622)</f>
        <v>123</v>
      </c>
      <c r="E117" s="35">
        <f>SUM('By Lot'!E1367,'By Lot'!E1503,'By Lot'!E1520,'By Lot'!E1537,'By Lot'!E1554,'By Lot'!E1605,'By Lot'!E1622)</f>
        <v>72</v>
      </c>
      <c r="F117" s="35">
        <f>SUM('By Lot'!F1367,'By Lot'!F1503,'By Lot'!F1520,'By Lot'!F1537,'By Lot'!F1554,'By Lot'!F1605,'By Lot'!F1622)</f>
        <v>20</v>
      </c>
      <c r="G117" s="35">
        <f>SUM('By Lot'!G1367,'By Lot'!G1503,'By Lot'!G1520,'By Lot'!G1537,'By Lot'!G1554,'By Lot'!G1605,'By Lot'!G1622)</f>
        <v>7</v>
      </c>
      <c r="H117" s="35">
        <f>SUM('By Lot'!H1367,'By Lot'!H1503,'By Lot'!H1520,'By Lot'!H1537,'By Lot'!H1554,'By Lot'!H1605,'By Lot'!H1622)</f>
        <v>2</v>
      </c>
      <c r="I117" s="35">
        <f>SUM('By Lot'!I1367,'By Lot'!I1503,'By Lot'!I1520,'By Lot'!I1537,'By Lot'!I1554,'By Lot'!I1605,'By Lot'!I1622)</f>
        <v>3</v>
      </c>
      <c r="J117" s="35">
        <f>SUM('By Lot'!J1367,'By Lot'!J1503,'By Lot'!J1520,'By Lot'!J1537,'By Lot'!J1554,'By Lot'!J1605,'By Lot'!J1622)</f>
        <v>5</v>
      </c>
      <c r="K117" s="35">
        <f>SUM('By Lot'!K1367,'By Lot'!K1503,'By Lot'!K1520,'By Lot'!K1537,'By Lot'!K1554,'By Lot'!K1605,'By Lot'!K1622)</f>
        <v>10</v>
      </c>
      <c r="L117" s="35">
        <f>SUM('By Lot'!L1367,'By Lot'!L1503,'By Lot'!L1520,'By Lot'!L1537,'By Lot'!L1554,'By Lot'!L1605,'By Lot'!L1622)</f>
        <v>16</v>
      </c>
      <c r="M117" s="36">
        <f>SUM('By Lot'!M1367,'By Lot'!M1503,'By Lot'!M1520,'By Lot'!M1537,'By Lot'!M1554,'By Lot'!M1605,'By Lot'!M1622)</f>
        <v>35</v>
      </c>
      <c r="N117" s="37">
        <f t="shared" si="9"/>
        <v>2</v>
      </c>
      <c r="O117" s="38">
        <f t="shared" si="10"/>
        <v>177</v>
      </c>
      <c r="P117" s="39">
        <f t="shared" si="11"/>
        <v>0.9888268156424581</v>
      </c>
    </row>
    <row r="118" spans="1:16" ht="11.25">
      <c r="A118" s="5" t="s">
        <v>224</v>
      </c>
      <c r="B118" s="33" t="s">
        <v>1</v>
      </c>
      <c r="C118" s="33">
        <f>SUM('By Lot'!C1368,'By Lot'!C1504,'By Lot'!C1521,'By Lot'!C1538,'By Lot'!C1555,'By Lot'!C1606,'By Lot'!C1623)</f>
        <v>185</v>
      </c>
      <c r="D118" s="34">
        <f>SUM('By Lot'!D1368,'By Lot'!D1504,'By Lot'!D1521,'By Lot'!D1538,'By Lot'!D1555,'By Lot'!D1606,'By Lot'!D1623)</f>
        <v>43</v>
      </c>
      <c r="E118" s="35">
        <f>SUM('By Lot'!E1368,'By Lot'!E1504,'By Lot'!E1521,'By Lot'!E1538,'By Lot'!E1555,'By Lot'!E1606,'By Lot'!E1623)</f>
        <v>0</v>
      </c>
      <c r="F118" s="35">
        <f>SUM('By Lot'!F1368,'By Lot'!F1504,'By Lot'!F1521,'By Lot'!F1538,'By Lot'!F1555,'By Lot'!F1606,'By Lot'!F1623)</f>
        <v>0</v>
      </c>
      <c r="G118" s="35">
        <f>SUM('By Lot'!G1368,'By Lot'!G1504,'By Lot'!G1521,'By Lot'!G1538,'By Lot'!G1555,'By Lot'!G1606,'By Lot'!G1623)</f>
        <v>0</v>
      </c>
      <c r="H118" s="35">
        <f>SUM('By Lot'!H1368,'By Lot'!H1504,'By Lot'!H1521,'By Lot'!H1538,'By Lot'!H1555,'By Lot'!H1606,'By Lot'!H1623)</f>
        <v>0</v>
      </c>
      <c r="I118" s="35">
        <f>SUM('By Lot'!I1368,'By Lot'!I1504,'By Lot'!I1521,'By Lot'!I1538,'By Lot'!I1555,'By Lot'!I1606,'By Lot'!I1623)</f>
        <v>2</v>
      </c>
      <c r="J118" s="35">
        <f>SUM('By Lot'!J1368,'By Lot'!J1504,'By Lot'!J1521,'By Lot'!J1538,'By Lot'!J1555,'By Lot'!J1606,'By Lot'!J1623)</f>
        <v>1</v>
      </c>
      <c r="K118" s="35">
        <f>SUM('By Lot'!K1368,'By Lot'!K1504,'By Lot'!K1521,'By Lot'!K1538,'By Lot'!K1555,'By Lot'!K1606,'By Lot'!K1623)</f>
        <v>4</v>
      </c>
      <c r="L118" s="35">
        <f>SUM('By Lot'!L1368,'By Lot'!L1504,'By Lot'!L1521,'By Lot'!L1538,'By Lot'!L1555,'By Lot'!L1606,'By Lot'!L1623)</f>
        <v>17</v>
      </c>
      <c r="M118" s="36">
        <f>SUM('By Lot'!M1368,'By Lot'!M1504,'By Lot'!M1521,'By Lot'!M1538,'By Lot'!M1555,'By Lot'!M1606,'By Lot'!M1623)</f>
        <v>65</v>
      </c>
      <c r="N118" s="37">
        <f t="shared" si="9"/>
        <v>0</v>
      </c>
      <c r="O118" s="38">
        <f t="shared" si="10"/>
        <v>185</v>
      </c>
      <c r="P118" s="39">
        <f t="shared" si="11"/>
        <v>1</v>
      </c>
    </row>
    <row r="119" spans="1:16" ht="11.25">
      <c r="A119" s="5"/>
      <c r="B119" s="33" t="s">
        <v>2</v>
      </c>
      <c r="C119" s="33">
        <f>SUM('By Lot'!C1369,'By Lot'!C1505,'By Lot'!C1522,'By Lot'!C1539,'By Lot'!C1556,'By Lot'!C1607,'By Lot'!C1624)</f>
        <v>29</v>
      </c>
      <c r="D119" s="34">
        <f>SUM('By Lot'!D1369,'By Lot'!D1505,'By Lot'!D1522,'By Lot'!D1539,'By Lot'!D1556,'By Lot'!D1607,'By Lot'!D1624)</f>
        <v>0</v>
      </c>
      <c r="E119" s="35">
        <f>SUM('By Lot'!E1369,'By Lot'!E1505,'By Lot'!E1522,'By Lot'!E1539,'By Lot'!E1556,'By Lot'!E1607,'By Lot'!E1624)</f>
        <v>0</v>
      </c>
      <c r="F119" s="35">
        <f>SUM('By Lot'!F1369,'By Lot'!F1505,'By Lot'!F1522,'By Lot'!F1539,'By Lot'!F1556,'By Lot'!F1607,'By Lot'!F1624)</f>
        <v>0</v>
      </c>
      <c r="G119" s="35">
        <f>SUM('By Lot'!G1369,'By Lot'!G1505,'By Lot'!G1522,'By Lot'!G1539,'By Lot'!G1556,'By Lot'!G1607,'By Lot'!G1624)</f>
        <v>0</v>
      </c>
      <c r="H119" s="35">
        <f>SUM('By Lot'!H1369,'By Lot'!H1505,'By Lot'!H1522,'By Lot'!H1539,'By Lot'!H1556,'By Lot'!H1607,'By Lot'!H1624)</f>
        <v>0</v>
      </c>
      <c r="I119" s="35">
        <f>SUM('By Lot'!I1369,'By Lot'!I1505,'By Lot'!I1522,'By Lot'!I1539,'By Lot'!I1556,'By Lot'!I1607,'By Lot'!I1624)</f>
        <v>0</v>
      </c>
      <c r="J119" s="35">
        <f>SUM('By Lot'!J1369,'By Lot'!J1505,'By Lot'!J1522,'By Lot'!J1539,'By Lot'!J1556,'By Lot'!J1607,'By Lot'!J1624)</f>
        <v>0</v>
      </c>
      <c r="K119" s="35">
        <f>SUM('By Lot'!K1369,'By Lot'!K1505,'By Lot'!K1522,'By Lot'!K1539,'By Lot'!K1556,'By Lot'!K1607,'By Lot'!K1624)</f>
        <v>0</v>
      </c>
      <c r="L119" s="35">
        <f>SUM('By Lot'!L1369,'By Lot'!L1505,'By Lot'!L1522,'By Lot'!L1539,'By Lot'!L1556,'By Lot'!L1607,'By Lot'!L1624)</f>
        <v>0</v>
      </c>
      <c r="M119" s="36">
        <f>SUM('By Lot'!M1369,'By Lot'!M1505,'By Lot'!M1522,'By Lot'!M1539,'By Lot'!M1556,'By Lot'!M1607,'By Lot'!M1624)</f>
        <v>0</v>
      </c>
      <c r="N119" s="37">
        <f t="shared" si="9"/>
        <v>0</v>
      </c>
      <c r="O119" s="38">
        <f t="shared" si="10"/>
        <v>29</v>
      </c>
      <c r="P119" s="39">
        <f t="shared" si="11"/>
        <v>1</v>
      </c>
    </row>
    <row r="120" spans="1:16" ht="11.25">
      <c r="A120" s="5"/>
      <c r="B120" s="33" t="s">
        <v>449</v>
      </c>
      <c r="C120" s="33">
        <f>SUM('By Lot'!C1370:C1371,'By Lot'!C1506:C1507,'By Lot'!C1523:C1524,'By Lot'!C1540:C1541,'By Lot'!C1557:C1558,'By Lot'!C1608:C1609,'By Lot'!C1625:C1626)</f>
        <v>30</v>
      </c>
      <c r="D120" s="34">
        <f>SUM('By Lot'!D1370:D1371,'By Lot'!D1506:D1507,'By Lot'!D1523:D1524,'By Lot'!D1540:D1541,'By Lot'!D1557:D1558,'By Lot'!D1608:D1609,'By Lot'!D1625:D1626)</f>
        <v>14</v>
      </c>
      <c r="E120" s="35">
        <f>SUM('By Lot'!E1370:E1371,'By Lot'!E1506:E1507,'By Lot'!E1523:E1524,'By Lot'!E1540:E1541,'By Lot'!E1557:E1558,'By Lot'!E1608:E1609,'By Lot'!E1625:E1626)</f>
        <v>11</v>
      </c>
      <c r="F120" s="35">
        <f>SUM('By Lot'!F1370:F1371,'By Lot'!F1506:F1507,'By Lot'!F1523:F1524,'By Lot'!F1540:F1541,'By Lot'!F1557:F1558,'By Lot'!F1608:F1609,'By Lot'!F1625:F1626)</f>
        <v>4</v>
      </c>
      <c r="G120" s="35">
        <f>SUM('By Lot'!G1370:G1371,'By Lot'!G1506:G1507,'By Lot'!G1523:G1524,'By Lot'!G1540:G1541,'By Lot'!G1557:G1558,'By Lot'!G1608:G1609,'By Lot'!G1625:G1626)</f>
        <v>1</v>
      </c>
      <c r="H120" s="35">
        <f>SUM('By Lot'!H1370:H1371,'By Lot'!H1506:H1507,'By Lot'!H1523:H1524,'By Lot'!H1540:H1541,'By Lot'!H1557:H1558,'By Lot'!H1608:H1609,'By Lot'!H1625:H1626)</f>
        <v>1</v>
      </c>
      <c r="I120" s="35">
        <f>SUM('By Lot'!I1370:I1371,'By Lot'!I1506:I1507,'By Lot'!I1523:I1524,'By Lot'!I1540:I1541,'By Lot'!I1557:I1558,'By Lot'!I1608:I1609,'By Lot'!I1625:I1626)</f>
        <v>3</v>
      </c>
      <c r="J120" s="35">
        <f>SUM('By Lot'!J1370:J1371,'By Lot'!J1506:J1507,'By Lot'!J1523:J1524,'By Lot'!J1540:J1541,'By Lot'!J1557:J1558,'By Lot'!J1608:J1609,'By Lot'!J1625:J1626)</f>
        <v>1</v>
      </c>
      <c r="K120" s="35">
        <f>SUM('By Lot'!K1370:K1371,'By Lot'!K1506:K1507,'By Lot'!K1523:K1524,'By Lot'!K1540:K1541,'By Lot'!K1557:K1558,'By Lot'!K1608:K1609,'By Lot'!K1625:K1626)</f>
        <v>2</v>
      </c>
      <c r="L120" s="35">
        <f>SUM('By Lot'!L1370:L1371,'By Lot'!L1506:L1507,'By Lot'!L1523:L1524,'By Lot'!L1540:L1541,'By Lot'!L1557:L1558,'By Lot'!L1608:L1609,'By Lot'!L1625:L1626)</f>
        <v>2</v>
      </c>
      <c r="M120" s="36">
        <f>SUM('By Lot'!M1370:M1371,'By Lot'!M1506:M1507,'By Lot'!M1523:M1524,'By Lot'!M1540:M1541,'By Lot'!M1557:M1558,'By Lot'!M1608:M1609,'By Lot'!M1625:M1626)</f>
        <v>4</v>
      </c>
      <c r="N120" s="37">
        <f t="shared" si="9"/>
        <v>1</v>
      </c>
      <c r="O120" s="38">
        <f t="shared" si="10"/>
        <v>29</v>
      </c>
      <c r="P120" s="39">
        <f t="shared" si="11"/>
        <v>0.9666666666666667</v>
      </c>
    </row>
    <row r="121" spans="1:16" ht="11.25">
      <c r="A121" s="5"/>
      <c r="B121" s="33" t="s">
        <v>4</v>
      </c>
      <c r="C121" s="33">
        <f>SUM('By Lot'!C1372,'By Lot'!C1508,'By Lot'!C1525,'By Lot'!C1542,'By Lot'!C1559,'By Lot'!C1610,'By Lot'!C1627)</f>
        <v>37</v>
      </c>
      <c r="D121" s="34">
        <f>SUM('By Lot'!D1372,'By Lot'!D1508,'By Lot'!D1525,'By Lot'!D1542,'By Lot'!D1559,'By Lot'!D1610,'By Lot'!D1627)</f>
        <v>26</v>
      </c>
      <c r="E121" s="35">
        <f>SUM('By Lot'!E1372,'By Lot'!E1508,'By Lot'!E1525,'By Lot'!E1542,'By Lot'!E1559,'By Lot'!E1610,'By Lot'!E1627)</f>
        <v>23</v>
      </c>
      <c r="F121" s="35">
        <f>SUM('By Lot'!F1372,'By Lot'!F1508,'By Lot'!F1525,'By Lot'!F1542,'By Lot'!F1559,'By Lot'!F1610,'By Lot'!F1627)</f>
        <v>19</v>
      </c>
      <c r="G121" s="35">
        <f>SUM('By Lot'!G1372,'By Lot'!G1508,'By Lot'!G1525,'By Lot'!G1542,'By Lot'!G1559,'By Lot'!G1610,'By Lot'!G1627)</f>
        <v>17</v>
      </c>
      <c r="H121" s="35">
        <f>SUM('By Lot'!H1372,'By Lot'!H1508,'By Lot'!H1525,'By Lot'!H1542,'By Lot'!H1559,'By Lot'!H1610,'By Lot'!H1627)</f>
        <v>14</v>
      </c>
      <c r="I121" s="35">
        <f>SUM('By Lot'!I1372,'By Lot'!I1508,'By Lot'!I1525,'By Lot'!I1542,'By Lot'!I1559,'By Lot'!I1610,'By Lot'!I1627)</f>
        <v>16</v>
      </c>
      <c r="J121" s="35">
        <f>SUM('By Lot'!J1372,'By Lot'!J1508,'By Lot'!J1525,'By Lot'!J1542,'By Lot'!J1559,'By Lot'!J1610,'By Lot'!J1627)</f>
        <v>13</v>
      </c>
      <c r="K121" s="35">
        <f>SUM('By Lot'!K1372,'By Lot'!K1508,'By Lot'!K1525,'By Lot'!K1542,'By Lot'!K1559,'By Lot'!K1610,'By Lot'!K1627)</f>
        <v>13</v>
      </c>
      <c r="L121" s="35">
        <f>SUM('By Lot'!L1372,'By Lot'!L1508,'By Lot'!L1525,'By Lot'!L1542,'By Lot'!L1559,'By Lot'!L1610,'By Lot'!L1627)</f>
        <v>15</v>
      </c>
      <c r="M121" s="36">
        <f>SUM('By Lot'!M1372,'By Lot'!M1508,'By Lot'!M1525,'By Lot'!M1542,'By Lot'!M1559,'By Lot'!M1610,'By Lot'!M1627)</f>
        <v>17</v>
      </c>
      <c r="N121" s="37">
        <f t="shared" si="9"/>
        <v>13</v>
      </c>
      <c r="O121" s="38">
        <f t="shared" si="10"/>
        <v>24</v>
      </c>
      <c r="P121" s="39">
        <f t="shared" si="11"/>
        <v>0.6486486486486487</v>
      </c>
    </row>
    <row r="122" spans="1:16" ht="11.25">
      <c r="A122" s="5"/>
      <c r="B122" s="33" t="s">
        <v>89</v>
      </c>
      <c r="C122" s="33">
        <f>SUM('By Lot'!C1373:C1378,'By Lot'!C1509:C1514,'By Lot'!C1526:C1531,'By Lot'!C1543:C1548,'By Lot'!C1560:C1565,'By Lot'!C1611:C1616,'By Lot'!C1628:C1633)</f>
        <v>1</v>
      </c>
      <c r="D122" s="34">
        <f>SUM('By Lot'!D1373:D1378,'By Lot'!D1509:D1514,'By Lot'!D1526:D1531,'By Lot'!D1543:D1548,'By Lot'!D1560:D1565,'By Lot'!D1611:D1616,'By Lot'!D1628:D1633)</f>
        <v>0</v>
      </c>
      <c r="E122" s="35">
        <f>SUM('By Lot'!E1373:E1378,'By Lot'!E1509:E1514,'By Lot'!E1526:E1531,'By Lot'!E1543:E1548,'By Lot'!E1560:E1565,'By Lot'!E1611:E1616,'By Lot'!E1628:E1633)</f>
        <v>0</v>
      </c>
      <c r="F122" s="35">
        <f>SUM('By Lot'!F1373:F1378,'By Lot'!F1509:F1514,'By Lot'!F1526:F1531,'By Lot'!F1543:F1548,'By Lot'!F1560:F1565,'By Lot'!F1611:F1616,'By Lot'!F1628:F1633)</f>
        <v>0</v>
      </c>
      <c r="G122" s="35">
        <f>SUM('By Lot'!G1373:G1378,'By Lot'!G1509:G1514,'By Lot'!G1526:G1531,'By Lot'!G1543:G1548,'By Lot'!G1560:G1565,'By Lot'!G1611:G1616,'By Lot'!G1628:G1633)</f>
        <v>0</v>
      </c>
      <c r="H122" s="35">
        <f>SUM('By Lot'!H1373:H1378,'By Lot'!H1509:H1514,'By Lot'!H1526:H1531,'By Lot'!H1543:H1548,'By Lot'!H1560:H1565,'By Lot'!H1611:H1616,'By Lot'!H1628:H1633)</f>
        <v>0</v>
      </c>
      <c r="I122" s="35">
        <f>SUM('By Lot'!I1373:I1378,'By Lot'!I1509:I1514,'By Lot'!I1526:I1531,'By Lot'!I1543:I1548,'By Lot'!I1560:I1565,'By Lot'!I1611:I1616,'By Lot'!I1628:I1633)</f>
        <v>0</v>
      </c>
      <c r="J122" s="35">
        <f>SUM('By Lot'!J1373:J1378,'By Lot'!J1509:J1514,'By Lot'!J1526:J1531,'By Lot'!J1543:J1548,'By Lot'!J1560:J1565,'By Lot'!J1611:J1616,'By Lot'!J1628:J1633)</f>
        <v>0</v>
      </c>
      <c r="K122" s="35">
        <f>SUM('By Lot'!K1373:K1378,'By Lot'!K1509:K1514,'By Lot'!K1526:K1531,'By Lot'!K1543:K1548,'By Lot'!K1560:K1565,'By Lot'!K1611:K1616,'By Lot'!K1628:K1633)</f>
        <v>1</v>
      </c>
      <c r="L122" s="35">
        <f>SUM('By Lot'!L1373:L1378,'By Lot'!L1509:L1514,'By Lot'!L1526:L1531,'By Lot'!L1543:L1548,'By Lot'!L1560:L1565,'By Lot'!L1611:L1616,'By Lot'!L1628:L1633)</f>
        <v>1</v>
      </c>
      <c r="M122" s="36">
        <f>SUM('By Lot'!M1373:M1378,'By Lot'!M1509:M1514,'By Lot'!M1526:M1531,'By Lot'!M1543:M1548,'By Lot'!M1560:M1565,'By Lot'!M1611:M1616,'By Lot'!M1628:M1633)</f>
        <v>1</v>
      </c>
      <c r="N122" s="37">
        <f t="shared" si="9"/>
        <v>0</v>
      </c>
      <c r="O122" s="38">
        <f t="shared" si="10"/>
        <v>1</v>
      </c>
      <c r="P122" s="39">
        <f t="shared" si="11"/>
        <v>1</v>
      </c>
    </row>
    <row r="123" spans="1:16" ht="11.25">
      <c r="A123" s="5"/>
      <c r="B123" s="33" t="s">
        <v>93</v>
      </c>
      <c r="C123" s="33">
        <f>SUM('By Lot'!C1379,'By Lot'!C1515,'By Lot'!C1532,'By Lot'!C1549,'By Lot'!C1566,'By Lot'!C1617,'By Lot'!C1634)</f>
        <v>28</v>
      </c>
      <c r="D123" s="34">
        <f>SUM('By Lot'!D1379,'By Lot'!D1515,'By Lot'!D1532,'By Lot'!D1549,'By Lot'!D1566,'By Lot'!D1617,'By Lot'!D1634)</f>
        <v>18</v>
      </c>
      <c r="E123" s="35">
        <f>SUM('By Lot'!E1379,'By Lot'!E1515,'By Lot'!E1532,'By Lot'!E1549,'By Lot'!E1566,'By Lot'!E1617,'By Lot'!E1634)</f>
        <v>12</v>
      </c>
      <c r="F123" s="35">
        <f>SUM('By Lot'!F1379,'By Lot'!F1515,'By Lot'!F1532,'By Lot'!F1549,'By Lot'!F1566,'By Lot'!F1617,'By Lot'!F1634)</f>
        <v>6</v>
      </c>
      <c r="G123" s="35">
        <f>SUM('By Lot'!G1379,'By Lot'!G1515,'By Lot'!G1532,'By Lot'!G1549,'By Lot'!G1566,'By Lot'!G1617,'By Lot'!G1634)</f>
        <v>4</v>
      </c>
      <c r="H123" s="35">
        <f>SUM('By Lot'!H1379,'By Lot'!H1515,'By Lot'!H1532,'By Lot'!H1549,'By Lot'!H1566,'By Lot'!H1617,'By Lot'!H1634)</f>
        <v>5</v>
      </c>
      <c r="I123" s="35">
        <f>SUM('By Lot'!I1379,'By Lot'!I1515,'By Lot'!I1532,'By Lot'!I1549,'By Lot'!I1566,'By Lot'!I1617,'By Lot'!I1634)</f>
        <v>6</v>
      </c>
      <c r="J123" s="35">
        <f>SUM('By Lot'!J1379,'By Lot'!J1515,'By Lot'!J1532,'By Lot'!J1549,'By Lot'!J1566,'By Lot'!J1617,'By Lot'!J1634)</f>
        <v>7</v>
      </c>
      <c r="K123" s="35">
        <f>SUM('By Lot'!K1379,'By Lot'!K1515,'By Lot'!K1532,'By Lot'!K1549,'By Lot'!K1566,'By Lot'!K1617,'By Lot'!K1634)</f>
        <v>8</v>
      </c>
      <c r="L123" s="35">
        <f>SUM('By Lot'!L1379,'By Lot'!L1515,'By Lot'!L1532,'By Lot'!L1549,'By Lot'!L1566,'By Lot'!L1617,'By Lot'!L1634)</f>
        <v>11</v>
      </c>
      <c r="M123" s="36">
        <f>SUM('By Lot'!M1379,'By Lot'!M1515,'By Lot'!M1532,'By Lot'!M1549,'By Lot'!M1566,'By Lot'!M1617,'By Lot'!M1634)</f>
        <v>15</v>
      </c>
      <c r="N123" s="37">
        <f t="shared" si="9"/>
        <v>4</v>
      </c>
      <c r="O123" s="38">
        <f t="shared" si="10"/>
        <v>24</v>
      </c>
      <c r="P123" s="39">
        <f t="shared" si="11"/>
        <v>0.8571428571428571</v>
      </c>
    </row>
    <row r="124" spans="1:16" ht="11.25">
      <c r="A124" s="5"/>
      <c r="B124" s="33" t="s">
        <v>254</v>
      </c>
      <c r="C124" s="33"/>
      <c r="D124" s="34"/>
      <c r="E124" s="35"/>
      <c r="F124" s="35"/>
      <c r="G124" s="35"/>
      <c r="H124" s="35"/>
      <c r="I124" s="35"/>
      <c r="J124" s="35"/>
      <c r="K124" s="35"/>
      <c r="L124" s="35"/>
      <c r="M124" s="36"/>
      <c r="N124" s="37"/>
      <c r="O124" s="38"/>
      <c r="P124" s="39"/>
    </row>
    <row r="125" spans="1:16" ht="11.25">
      <c r="A125" s="5"/>
      <c r="B125" s="33" t="s">
        <v>255</v>
      </c>
      <c r="C125" s="33">
        <f>SUM('By Lot'!C1381,'By Lot'!C1517,'By Lot'!C1534,'By Lot'!C1551,'By Lot'!C1568,'By Lot'!C1619,'By Lot'!C1636)</f>
        <v>8</v>
      </c>
      <c r="D125" s="34">
        <f>SUM('By Lot'!D1381,'By Lot'!D1517,'By Lot'!D1534,'By Lot'!D1551,'By Lot'!D1568,'By Lot'!D1619,'By Lot'!D1636)</f>
        <v>6</v>
      </c>
      <c r="E125" s="35">
        <f>SUM('By Lot'!E1381,'By Lot'!E1517,'By Lot'!E1534,'By Lot'!E1551,'By Lot'!E1568,'By Lot'!E1619,'By Lot'!E1636)</f>
        <v>4</v>
      </c>
      <c r="F125" s="35">
        <f>SUM('By Lot'!F1381,'By Lot'!F1517,'By Lot'!F1534,'By Lot'!F1551,'By Lot'!F1568,'By Lot'!F1619,'By Lot'!F1636)</f>
        <v>4</v>
      </c>
      <c r="G125" s="35">
        <f>SUM('By Lot'!G1381,'By Lot'!G1517,'By Lot'!G1534,'By Lot'!G1551,'By Lot'!G1568,'By Lot'!G1619,'By Lot'!G1636)</f>
        <v>4</v>
      </c>
      <c r="H125" s="35">
        <f>SUM('By Lot'!H1381,'By Lot'!H1517,'By Lot'!H1534,'By Lot'!H1551,'By Lot'!H1568,'By Lot'!H1619,'By Lot'!H1636)</f>
        <v>4</v>
      </c>
      <c r="I125" s="35">
        <f>SUM('By Lot'!I1381,'By Lot'!I1517,'By Lot'!I1534,'By Lot'!I1551,'By Lot'!I1568,'By Lot'!I1619,'By Lot'!I1636)</f>
        <v>4</v>
      </c>
      <c r="J125" s="35">
        <f>SUM('By Lot'!J1381,'By Lot'!J1517,'By Lot'!J1534,'By Lot'!J1551,'By Lot'!J1568,'By Lot'!J1619,'By Lot'!J1636)</f>
        <v>5</v>
      </c>
      <c r="K125" s="35">
        <f>SUM('By Lot'!K1381,'By Lot'!K1517,'By Lot'!K1534,'By Lot'!K1551,'By Lot'!K1568,'By Lot'!K1619,'By Lot'!K1636)</f>
        <v>5</v>
      </c>
      <c r="L125" s="35">
        <f>SUM('By Lot'!L1381,'By Lot'!L1517,'By Lot'!L1534,'By Lot'!L1551,'By Lot'!L1568,'By Lot'!L1619,'By Lot'!L1636)</f>
        <v>4</v>
      </c>
      <c r="M125" s="36">
        <f>SUM('By Lot'!M1381,'By Lot'!M1517,'By Lot'!M1534,'By Lot'!M1551,'By Lot'!M1568,'By Lot'!M1619,'By Lot'!M1636)</f>
        <v>6</v>
      </c>
      <c r="N125" s="37">
        <f t="shared" si="9"/>
        <v>4</v>
      </c>
      <c r="O125" s="38">
        <f t="shared" si="10"/>
        <v>4</v>
      </c>
      <c r="P125" s="39">
        <f t="shared" si="11"/>
        <v>0.5</v>
      </c>
    </row>
    <row r="126" spans="1:16" ht="11.25">
      <c r="A126" s="5"/>
      <c r="B126" s="33" t="s">
        <v>5</v>
      </c>
      <c r="C126" s="33">
        <f>SUM('By Lot'!C1382,'By Lot'!C1518,'By Lot'!C1535,'By Lot'!C1552,'By Lot'!C1569,'By Lot'!C1620,'By Lot'!C1637)</f>
        <v>13</v>
      </c>
      <c r="D126" s="34">
        <f>SUM('By Lot'!D1382,'By Lot'!D1518,'By Lot'!D1535,'By Lot'!D1552,'By Lot'!D1569,'By Lot'!D1620,'By Lot'!D1637)</f>
        <v>9</v>
      </c>
      <c r="E126" s="35">
        <f>SUM('By Lot'!E1382,'By Lot'!E1518,'By Lot'!E1535,'By Lot'!E1552,'By Lot'!E1569,'By Lot'!E1620,'By Lot'!E1637)</f>
        <v>8</v>
      </c>
      <c r="F126" s="35">
        <f>SUM('By Lot'!F1382,'By Lot'!F1518,'By Lot'!F1535,'By Lot'!F1552,'By Lot'!F1569,'By Lot'!F1620,'By Lot'!F1637)</f>
        <v>7</v>
      </c>
      <c r="G126" s="35">
        <f>SUM('By Lot'!G1382,'By Lot'!G1518,'By Lot'!G1535,'By Lot'!G1552,'By Lot'!G1569,'By Lot'!G1620,'By Lot'!G1637)</f>
        <v>5</v>
      </c>
      <c r="H126" s="35">
        <f>SUM('By Lot'!H1382,'By Lot'!H1518,'By Lot'!H1535,'By Lot'!H1552,'By Lot'!H1569,'By Lot'!H1620,'By Lot'!H1637)</f>
        <v>6</v>
      </c>
      <c r="I126" s="35">
        <f>SUM('By Lot'!I1382,'By Lot'!I1518,'By Lot'!I1535,'By Lot'!I1552,'By Lot'!I1569,'By Lot'!I1620,'By Lot'!I1637)</f>
        <v>5</v>
      </c>
      <c r="J126" s="35">
        <f>SUM('By Lot'!J1382,'By Lot'!J1518,'By Lot'!J1535,'By Lot'!J1552,'By Lot'!J1569,'By Lot'!J1620,'By Lot'!J1637)</f>
        <v>4</v>
      </c>
      <c r="K126" s="35">
        <f>SUM('By Lot'!K1382,'By Lot'!K1518,'By Lot'!K1535,'By Lot'!K1552,'By Lot'!K1569,'By Lot'!K1620,'By Lot'!K1637)</f>
        <v>4</v>
      </c>
      <c r="L126" s="35">
        <f>SUM('By Lot'!L1382,'By Lot'!L1518,'By Lot'!L1535,'By Lot'!L1552,'By Lot'!L1569,'By Lot'!L1620,'By Lot'!L1637)</f>
        <v>9</v>
      </c>
      <c r="M126" s="36">
        <f>SUM('By Lot'!M1382,'By Lot'!M1518,'By Lot'!M1535,'By Lot'!M1552,'By Lot'!M1569,'By Lot'!M1620,'By Lot'!M1637)</f>
        <v>6</v>
      </c>
      <c r="N126" s="37">
        <f t="shared" si="9"/>
        <v>4</v>
      </c>
      <c r="O126" s="38">
        <f t="shared" si="10"/>
        <v>9</v>
      </c>
      <c r="P126" s="39">
        <f t="shared" si="11"/>
        <v>0.6923076923076923</v>
      </c>
    </row>
    <row r="127" spans="1:16" ht="11.25">
      <c r="A127" s="40"/>
      <c r="B127" s="41" t="s">
        <v>6</v>
      </c>
      <c r="C127" s="41">
        <f aca="true" t="shared" si="16" ref="C127:M127">SUM(C117:C126)</f>
        <v>510</v>
      </c>
      <c r="D127" s="42">
        <f t="shared" si="16"/>
        <v>239</v>
      </c>
      <c r="E127" s="43">
        <f t="shared" si="16"/>
        <v>130</v>
      </c>
      <c r="F127" s="43">
        <f t="shared" si="16"/>
        <v>60</v>
      </c>
      <c r="G127" s="43">
        <f t="shared" si="16"/>
        <v>38</v>
      </c>
      <c r="H127" s="43">
        <f t="shared" si="16"/>
        <v>32</v>
      </c>
      <c r="I127" s="43">
        <f t="shared" si="16"/>
        <v>39</v>
      </c>
      <c r="J127" s="43">
        <f t="shared" si="16"/>
        <v>36</v>
      </c>
      <c r="K127" s="43">
        <f t="shared" si="16"/>
        <v>47</v>
      </c>
      <c r="L127" s="43">
        <f t="shared" si="16"/>
        <v>75</v>
      </c>
      <c r="M127" s="44">
        <f t="shared" si="16"/>
        <v>149</v>
      </c>
      <c r="N127" s="45">
        <f t="shared" si="9"/>
        <v>32</v>
      </c>
      <c r="O127" s="46">
        <f t="shared" si="10"/>
        <v>478</v>
      </c>
      <c r="P127" s="47">
        <f t="shared" si="11"/>
        <v>0.9372549019607843</v>
      </c>
    </row>
    <row r="128" spans="1:16" ht="11.25">
      <c r="A128" s="32" t="s">
        <v>202</v>
      </c>
      <c r="B128" s="33" t="s">
        <v>0</v>
      </c>
      <c r="C128" s="33">
        <f>SUM('By Lot'!C1588,'By Lot'!C1639)</f>
        <v>23</v>
      </c>
      <c r="D128" s="34">
        <f>SUM('By Lot'!D1588,'By Lot'!D1639)</f>
        <v>8</v>
      </c>
      <c r="E128" s="35">
        <f>SUM('By Lot'!E1588,'By Lot'!E1639)</f>
        <v>13</v>
      </c>
      <c r="F128" s="35">
        <f>SUM('By Lot'!F1588,'By Lot'!F1639)</f>
        <v>5</v>
      </c>
      <c r="G128" s="35">
        <f>SUM('By Lot'!G1588,'By Lot'!G1639)</f>
        <v>2</v>
      </c>
      <c r="H128" s="35">
        <f>SUM('By Lot'!H1588,'By Lot'!H1639)</f>
        <v>1</v>
      </c>
      <c r="I128" s="35">
        <f>SUM('By Lot'!I1588,'By Lot'!I1639)</f>
        <v>2</v>
      </c>
      <c r="J128" s="35">
        <f>SUM('By Lot'!J1588,'By Lot'!J1639)</f>
        <v>2</v>
      </c>
      <c r="K128" s="35">
        <f>SUM('By Lot'!K1588,'By Lot'!K1639)</f>
        <v>3</v>
      </c>
      <c r="L128" s="35">
        <f>SUM('By Lot'!L1588,'By Lot'!L1639)</f>
        <v>5</v>
      </c>
      <c r="M128" s="36">
        <f>SUM('By Lot'!M1588,'By Lot'!M1639)</f>
        <v>5</v>
      </c>
      <c r="N128" s="37">
        <f t="shared" si="9"/>
        <v>1</v>
      </c>
      <c r="O128" s="38">
        <f t="shared" si="10"/>
        <v>22</v>
      </c>
      <c r="P128" s="39">
        <f t="shared" si="11"/>
        <v>0.9565217391304348</v>
      </c>
    </row>
    <row r="129" spans="1:16" ht="11.25">
      <c r="A129" s="5" t="s">
        <v>225</v>
      </c>
      <c r="B129" s="33" t="s">
        <v>1</v>
      </c>
      <c r="C129" s="33">
        <f>SUM('By Lot'!C1589,'By Lot'!C1640)</f>
        <v>172</v>
      </c>
      <c r="D129" s="34">
        <f>SUM('By Lot'!D1589,'By Lot'!D1640)</f>
        <v>30</v>
      </c>
      <c r="E129" s="35">
        <f>SUM('By Lot'!E1589,'By Lot'!E1640)</f>
        <v>4</v>
      </c>
      <c r="F129" s="35">
        <f>SUM('By Lot'!F1589,'By Lot'!F1640)</f>
        <v>1</v>
      </c>
      <c r="G129" s="35">
        <f>SUM('By Lot'!G1589,'By Lot'!G1640)</f>
        <v>0</v>
      </c>
      <c r="H129" s="35">
        <f>SUM('By Lot'!H1589,'By Lot'!H1640)</f>
        <v>1</v>
      </c>
      <c r="I129" s="35">
        <f>SUM('By Lot'!I1589,'By Lot'!I1640)</f>
        <v>1</v>
      </c>
      <c r="J129" s="35">
        <f>SUM('By Lot'!J1589,'By Lot'!J1640)</f>
        <v>3</v>
      </c>
      <c r="K129" s="35">
        <f>SUM('By Lot'!K1589,'By Lot'!K1640)</f>
        <v>25</v>
      </c>
      <c r="L129" s="35">
        <f>SUM('By Lot'!L1589,'By Lot'!L1640)</f>
        <v>59</v>
      </c>
      <c r="M129" s="36">
        <f>SUM('By Lot'!M1589,'By Lot'!M1640)</f>
        <v>96</v>
      </c>
      <c r="N129" s="37">
        <f t="shared" si="9"/>
        <v>0</v>
      </c>
      <c r="O129" s="38">
        <f t="shared" si="10"/>
        <v>172</v>
      </c>
      <c r="P129" s="39">
        <f t="shared" si="11"/>
        <v>1</v>
      </c>
    </row>
    <row r="130" spans="1:16" ht="11.25">
      <c r="A130" s="5" t="s">
        <v>227</v>
      </c>
      <c r="B130" s="33" t="s">
        <v>2</v>
      </c>
      <c r="C130" s="33"/>
      <c r="D130" s="34"/>
      <c r="E130" s="35"/>
      <c r="F130" s="35"/>
      <c r="G130" s="35"/>
      <c r="H130" s="35"/>
      <c r="I130" s="35"/>
      <c r="J130" s="35"/>
      <c r="K130" s="35"/>
      <c r="L130" s="35"/>
      <c r="M130" s="36"/>
      <c r="N130" s="37"/>
      <c r="O130" s="38"/>
      <c r="P130" s="39"/>
    </row>
    <row r="131" spans="1:16" ht="11.25">
      <c r="A131" s="5"/>
      <c r="B131" s="33" t="s">
        <v>449</v>
      </c>
      <c r="C131" s="33">
        <f>SUM('By Lot'!C1591:C1592,'By Lot'!C1642:C1643)</f>
        <v>25</v>
      </c>
      <c r="D131" s="34">
        <f>SUM('By Lot'!D1591:D1592,'By Lot'!D1642:D1643)</f>
        <v>16</v>
      </c>
      <c r="E131" s="35">
        <f>SUM('By Lot'!E1591:E1592,'By Lot'!E1642:E1643)</f>
        <v>15</v>
      </c>
      <c r="F131" s="35">
        <f>SUM('By Lot'!F1591:F1592,'By Lot'!F1642:F1643)</f>
        <v>10</v>
      </c>
      <c r="G131" s="35">
        <f>SUM('By Lot'!G1591:G1592,'By Lot'!G1642:G1643)</f>
        <v>6</v>
      </c>
      <c r="H131" s="35">
        <f>SUM('By Lot'!H1591:H1592,'By Lot'!H1642:H1643)</f>
        <v>8</v>
      </c>
      <c r="I131" s="35">
        <f>SUM('By Lot'!I1591:I1592,'By Lot'!I1642:I1643)</f>
        <v>7</v>
      </c>
      <c r="J131" s="35">
        <f>SUM('By Lot'!J1591:J1592,'By Lot'!J1642:J1643)</f>
        <v>8</v>
      </c>
      <c r="K131" s="35">
        <f>SUM('By Lot'!K1591:K1592,'By Lot'!K1642:K1643)</f>
        <v>9</v>
      </c>
      <c r="L131" s="35">
        <f>SUM('By Lot'!L1591:L1592,'By Lot'!L1642:L1643)</f>
        <v>10</v>
      </c>
      <c r="M131" s="36">
        <f>SUM('By Lot'!M1591:M1592,'By Lot'!M1642:M1643)</f>
        <v>9</v>
      </c>
      <c r="N131" s="37">
        <f t="shared" si="9"/>
        <v>6</v>
      </c>
      <c r="O131" s="38">
        <f t="shared" si="10"/>
        <v>19</v>
      </c>
      <c r="P131" s="39">
        <f t="shared" si="11"/>
        <v>0.76</v>
      </c>
    </row>
    <row r="132" spans="1:16" ht="11.25">
      <c r="A132" s="5"/>
      <c r="B132" s="33" t="s">
        <v>4</v>
      </c>
      <c r="C132" s="33">
        <f>SUM('By Lot'!C1593,'By Lot'!C1644)</f>
        <v>1</v>
      </c>
      <c r="D132" s="34">
        <f>SUM('By Lot'!D1593,'By Lot'!D1644)</f>
        <v>1</v>
      </c>
      <c r="E132" s="35">
        <f>SUM('By Lot'!E1593,'By Lot'!E1644)</f>
        <v>1</v>
      </c>
      <c r="F132" s="35">
        <f>SUM('By Lot'!F1593,'By Lot'!F1644)</f>
        <v>1</v>
      </c>
      <c r="G132" s="35">
        <f>SUM('By Lot'!G1593,'By Lot'!G1644)</f>
        <v>1</v>
      </c>
      <c r="H132" s="35">
        <f>SUM('By Lot'!H1593,'By Lot'!H1644)</f>
        <v>1</v>
      </c>
      <c r="I132" s="35">
        <f>SUM('By Lot'!I1593,'By Lot'!I1644)</f>
        <v>1</v>
      </c>
      <c r="J132" s="35">
        <f>SUM('By Lot'!J1593,'By Lot'!J1644)</f>
        <v>1</v>
      </c>
      <c r="K132" s="35">
        <f>SUM('By Lot'!K1593,'By Lot'!K1644)</f>
        <v>1</v>
      </c>
      <c r="L132" s="35">
        <f>SUM('By Lot'!L1593,'By Lot'!L1644)</f>
        <v>1</v>
      </c>
      <c r="M132" s="36">
        <f>SUM('By Lot'!M1593,'By Lot'!M1644)</f>
        <v>1</v>
      </c>
      <c r="N132" s="37">
        <f t="shared" si="9"/>
        <v>1</v>
      </c>
      <c r="O132" s="38">
        <f t="shared" si="10"/>
        <v>0</v>
      </c>
      <c r="P132" s="39">
        <f t="shared" si="11"/>
        <v>0</v>
      </c>
    </row>
    <row r="133" spans="1:16" ht="11.25">
      <c r="A133" s="5"/>
      <c r="B133" s="33" t="s">
        <v>89</v>
      </c>
      <c r="C133" s="33">
        <f>SUM('By Lot'!C1594:C1599,'By Lot'!C1645:C1650)</f>
        <v>7</v>
      </c>
      <c r="D133" s="34">
        <f>SUM('By Lot'!D1594:D1599,'By Lot'!D1645:D1650)</f>
        <v>7</v>
      </c>
      <c r="E133" s="35">
        <f>SUM('By Lot'!E1594:E1599,'By Lot'!E1645:E1650)</f>
        <v>7</v>
      </c>
      <c r="F133" s="35">
        <f>SUM('By Lot'!F1594:F1599,'By Lot'!F1645:F1650)</f>
        <v>7</v>
      </c>
      <c r="G133" s="35">
        <f>SUM('By Lot'!G1594:G1599,'By Lot'!G1645:G1650)</f>
        <v>5</v>
      </c>
      <c r="H133" s="35">
        <f>SUM('By Lot'!H1594:H1599,'By Lot'!H1645:H1650)</f>
        <v>6</v>
      </c>
      <c r="I133" s="35">
        <f>SUM('By Lot'!I1594:I1599,'By Lot'!I1645:I1650)</f>
        <v>5</v>
      </c>
      <c r="J133" s="35">
        <f>SUM('By Lot'!J1594:J1599,'By Lot'!J1645:J1650)</f>
        <v>5</v>
      </c>
      <c r="K133" s="35">
        <f>SUM('By Lot'!K1594:K1599,'By Lot'!K1645:K1650)</f>
        <v>7</v>
      </c>
      <c r="L133" s="35">
        <f>SUM('By Lot'!L1594:L1599,'By Lot'!L1645:L1650)</f>
        <v>7</v>
      </c>
      <c r="M133" s="36">
        <f>SUM('By Lot'!M1594:M1599,'By Lot'!M1645:M1650)</f>
        <v>6</v>
      </c>
      <c r="N133" s="37">
        <f t="shared" si="9"/>
        <v>5</v>
      </c>
      <c r="O133" s="38">
        <f t="shared" si="10"/>
        <v>2</v>
      </c>
      <c r="P133" s="39">
        <f t="shared" si="11"/>
        <v>0.2857142857142857</v>
      </c>
    </row>
    <row r="134" spans="1:16" ht="11.25">
      <c r="A134" s="5"/>
      <c r="B134" s="33" t="s">
        <v>93</v>
      </c>
      <c r="C134" s="33">
        <f>SUM('By Lot'!C1600,'By Lot'!C1651)</f>
        <v>8</v>
      </c>
      <c r="D134" s="34">
        <f>SUM('By Lot'!D1600,'By Lot'!D1651)</f>
        <v>2</v>
      </c>
      <c r="E134" s="35">
        <f>SUM('By Lot'!E1600,'By Lot'!E1651)</f>
        <v>2</v>
      </c>
      <c r="F134" s="35">
        <f>SUM('By Lot'!F1600,'By Lot'!F1651)</f>
        <v>1</v>
      </c>
      <c r="G134" s="35">
        <f>SUM('By Lot'!G1600,'By Lot'!G1651)</f>
        <v>2</v>
      </c>
      <c r="H134" s="35">
        <f>SUM('By Lot'!H1600,'By Lot'!H1651)</f>
        <v>3</v>
      </c>
      <c r="I134" s="35">
        <f>SUM('By Lot'!I1600,'By Lot'!I1651)</f>
        <v>3</v>
      </c>
      <c r="J134" s="35">
        <f>SUM('By Lot'!J1600,'By Lot'!J1651)</f>
        <v>3</v>
      </c>
      <c r="K134" s="35">
        <f>SUM('By Lot'!K1600,'By Lot'!K1651)</f>
        <v>3</v>
      </c>
      <c r="L134" s="35">
        <f>SUM('By Lot'!L1600,'By Lot'!L1651)</f>
        <v>4</v>
      </c>
      <c r="M134" s="36">
        <f>SUM('By Lot'!M1600,'By Lot'!M1651)</f>
        <v>4</v>
      </c>
      <c r="N134" s="37">
        <f t="shared" si="9"/>
        <v>1</v>
      </c>
      <c r="O134" s="38">
        <f t="shared" si="10"/>
        <v>7</v>
      </c>
      <c r="P134" s="39">
        <f t="shared" si="11"/>
        <v>0.875</v>
      </c>
    </row>
    <row r="135" spans="1:16" ht="11.25">
      <c r="A135" s="5"/>
      <c r="B135" s="33" t="s">
        <v>254</v>
      </c>
      <c r="C135" s="33">
        <f>SUM('By Lot'!C1601,'By Lot'!C1652)</f>
        <v>131</v>
      </c>
      <c r="D135" s="34">
        <f>SUM('By Lot'!D1601,'By Lot'!D1652)</f>
        <v>39</v>
      </c>
      <c r="E135" s="35">
        <f>SUM('By Lot'!E1601,'By Lot'!E1652)</f>
        <v>60</v>
      </c>
      <c r="F135" s="35">
        <f>SUM('By Lot'!F1601,'By Lot'!F1652)</f>
        <v>65</v>
      </c>
      <c r="G135" s="35">
        <f>SUM('By Lot'!G1601,'By Lot'!G1652)</f>
        <v>62</v>
      </c>
      <c r="H135" s="35">
        <f>SUM('By Lot'!H1601,'By Lot'!H1652)</f>
        <v>61</v>
      </c>
      <c r="I135" s="35">
        <f>SUM('By Lot'!I1601,'By Lot'!I1652)</f>
        <v>60</v>
      </c>
      <c r="J135" s="35">
        <f>SUM('By Lot'!J1601,'By Lot'!J1652)</f>
        <v>61</v>
      </c>
      <c r="K135" s="35">
        <f>SUM('By Lot'!K1601,'By Lot'!K1652)</f>
        <v>55</v>
      </c>
      <c r="L135" s="35">
        <f>SUM('By Lot'!L1601,'By Lot'!L1652)</f>
        <v>40</v>
      </c>
      <c r="M135" s="36">
        <f>SUM('By Lot'!M1601,'By Lot'!M1652)</f>
        <v>34</v>
      </c>
      <c r="N135" s="37">
        <f t="shared" si="9"/>
        <v>34</v>
      </c>
      <c r="O135" s="38">
        <f t="shared" si="10"/>
        <v>97</v>
      </c>
      <c r="P135" s="39">
        <f t="shared" si="11"/>
        <v>0.7404580152671756</v>
      </c>
    </row>
    <row r="136" spans="1:16" ht="11.25">
      <c r="A136" s="5"/>
      <c r="B136" s="33" t="s">
        <v>255</v>
      </c>
      <c r="C136" s="33">
        <f>SUM('By Lot'!C1602,'By Lot'!C1653)</f>
        <v>8</v>
      </c>
      <c r="D136" s="34">
        <f>SUM('By Lot'!D1602,'By Lot'!D1653)</f>
        <v>2</v>
      </c>
      <c r="E136" s="35">
        <f>SUM('By Lot'!E1602,'By Lot'!E1653)</f>
        <v>3</v>
      </c>
      <c r="F136" s="35">
        <f>SUM('By Lot'!F1602,'By Lot'!F1653)</f>
        <v>3</v>
      </c>
      <c r="G136" s="35">
        <f>SUM('By Lot'!G1602,'By Lot'!G1653)</f>
        <v>3</v>
      </c>
      <c r="H136" s="35">
        <f>SUM('By Lot'!H1602,'By Lot'!H1653)</f>
        <v>3</v>
      </c>
      <c r="I136" s="35">
        <f>SUM('By Lot'!I1602,'By Lot'!I1653)</f>
        <v>4</v>
      </c>
      <c r="J136" s="35">
        <f>SUM('By Lot'!J1602,'By Lot'!J1653)</f>
        <v>3</v>
      </c>
      <c r="K136" s="35">
        <f>SUM('By Lot'!K1602,'By Lot'!K1653)</f>
        <v>4</v>
      </c>
      <c r="L136" s="35">
        <f>SUM('By Lot'!L1602,'By Lot'!L1653)</f>
        <v>3</v>
      </c>
      <c r="M136" s="36">
        <f>SUM('By Lot'!M1602,'By Lot'!M1653)</f>
        <v>2</v>
      </c>
      <c r="N136" s="37">
        <f aca="true" t="shared" si="17" ref="N136:N199">MIN(D136:M136)</f>
        <v>2</v>
      </c>
      <c r="O136" s="38">
        <f aca="true" t="shared" si="18" ref="O136:O199">C136-N136</f>
        <v>6</v>
      </c>
      <c r="P136" s="39">
        <f aca="true" t="shared" si="19" ref="P136:P199">O136/C136</f>
        <v>0.75</v>
      </c>
    </row>
    <row r="137" spans="1:16" ht="11.25">
      <c r="A137" s="5"/>
      <c r="B137" s="33" t="s">
        <v>5</v>
      </c>
      <c r="C137" s="33">
        <f>SUM('By Lot'!C1603,'By Lot'!C1654)</f>
        <v>4</v>
      </c>
      <c r="D137" s="34">
        <f>SUM('By Lot'!D1603,'By Lot'!D1654)</f>
        <v>4</v>
      </c>
      <c r="E137" s="35">
        <f>SUM('By Lot'!E1603,'By Lot'!E1654)</f>
        <v>3</v>
      </c>
      <c r="F137" s="35">
        <f>SUM('By Lot'!F1603,'By Lot'!F1654)</f>
        <v>4</v>
      </c>
      <c r="G137" s="35">
        <f>SUM('By Lot'!G1603,'By Lot'!G1654)</f>
        <v>4</v>
      </c>
      <c r="H137" s="35">
        <f>SUM('By Lot'!H1603,'By Lot'!H1654)</f>
        <v>4</v>
      </c>
      <c r="I137" s="35">
        <f>SUM('By Lot'!I1603,'By Lot'!I1654)</f>
        <v>4</v>
      </c>
      <c r="J137" s="35">
        <f>SUM('By Lot'!J1603,'By Lot'!J1654)</f>
        <v>4</v>
      </c>
      <c r="K137" s="35">
        <f>SUM('By Lot'!K1603,'By Lot'!K1654)</f>
        <v>3</v>
      </c>
      <c r="L137" s="35">
        <f>SUM('By Lot'!L1603,'By Lot'!L1654)</f>
        <v>3</v>
      </c>
      <c r="M137" s="36">
        <f>SUM('By Lot'!M1603,'By Lot'!M1654)</f>
        <v>4</v>
      </c>
      <c r="N137" s="37">
        <f t="shared" si="17"/>
        <v>3</v>
      </c>
      <c r="O137" s="38">
        <f t="shared" si="18"/>
        <v>1</v>
      </c>
      <c r="P137" s="39">
        <f t="shared" si="19"/>
        <v>0.25</v>
      </c>
    </row>
    <row r="138" spans="1:16" ht="11.25">
      <c r="A138" s="40"/>
      <c r="B138" s="41" t="s">
        <v>6</v>
      </c>
      <c r="C138" s="41">
        <f aca="true" t="shared" si="20" ref="C138:M138">SUM(C128:C137)</f>
        <v>379</v>
      </c>
      <c r="D138" s="42">
        <f t="shared" si="20"/>
        <v>109</v>
      </c>
      <c r="E138" s="43">
        <f t="shared" si="20"/>
        <v>108</v>
      </c>
      <c r="F138" s="43">
        <f t="shared" si="20"/>
        <v>97</v>
      </c>
      <c r="G138" s="43">
        <f t="shared" si="20"/>
        <v>85</v>
      </c>
      <c r="H138" s="43">
        <f t="shared" si="20"/>
        <v>88</v>
      </c>
      <c r="I138" s="43">
        <f t="shared" si="20"/>
        <v>87</v>
      </c>
      <c r="J138" s="43">
        <f t="shared" si="20"/>
        <v>90</v>
      </c>
      <c r="K138" s="43">
        <f t="shared" si="20"/>
        <v>110</v>
      </c>
      <c r="L138" s="43">
        <f t="shared" si="20"/>
        <v>132</v>
      </c>
      <c r="M138" s="44">
        <f t="shared" si="20"/>
        <v>161</v>
      </c>
      <c r="N138" s="45">
        <f t="shared" si="17"/>
        <v>85</v>
      </c>
      <c r="O138" s="46">
        <f t="shared" si="18"/>
        <v>294</v>
      </c>
      <c r="P138" s="47">
        <f t="shared" si="19"/>
        <v>0.7757255936675461</v>
      </c>
    </row>
    <row r="139" spans="1:16" ht="11.25">
      <c r="A139" s="52" t="s">
        <v>218</v>
      </c>
      <c r="B139" s="33" t="s">
        <v>0</v>
      </c>
      <c r="C139" s="33">
        <f>SUM('By Lot'!C1129,'By Lot'!C1146,'By Lot'!C1163,'By Lot'!C1197,'By Lot'!C1384,'By Lot'!C1401,'By Lot'!C1418,'By Lot'!C1435,'By Lot'!C1452,'By Lot'!C1469,'By Lot'!C1571)</f>
        <v>288</v>
      </c>
      <c r="D139" s="34">
        <f>SUM('By Lot'!D1129,'By Lot'!D1146,'By Lot'!D1163,'By Lot'!D1197,'By Lot'!D1384,'By Lot'!D1401,'By Lot'!D1418,'By Lot'!D1435,'By Lot'!D1452,'By Lot'!D1469,'By Lot'!D1571)</f>
        <v>236</v>
      </c>
      <c r="E139" s="35">
        <f>SUM('By Lot'!E1129,'By Lot'!E1146,'By Lot'!E1163,'By Lot'!E1197,'By Lot'!E1384,'By Lot'!E1401,'By Lot'!E1418,'By Lot'!E1435,'By Lot'!E1452,'By Lot'!E1469,'By Lot'!E1571)</f>
        <v>182</v>
      </c>
      <c r="F139" s="35">
        <f>SUM('By Lot'!F1129,'By Lot'!F1146,'By Lot'!F1163,'By Lot'!F1197,'By Lot'!F1384,'By Lot'!F1401,'By Lot'!F1418,'By Lot'!F1435,'By Lot'!F1452,'By Lot'!F1469,'By Lot'!F1571)</f>
        <v>98</v>
      </c>
      <c r="G139" s="35">
        <f>SUM('By Lot'!G1129,'By Lot'!G1146,'By Lot'!G1163,'By Lot'!G1197,'By Lot'!G1384,'By Lot'!G1401,'By Lot'!G1418,'By Lot'!G1435,'By Lot'!G1452,'By Lot'!G1469,'By Lot'!G1571)</f>
        <v>56</v>
      </c>
      <c r="H139" s="35">
        <f>SUM('By Lot'!H1129,'By Lot'!H1146,'By Lot'!H1163,'By Lot'!H1197,'By Lot'!H1384,'By Lot'!H1401,'By Lot'!H1418,'By Lot'!H1435,'By Lot'!H1452,'By Lot'!H1469,'By Lot'!H1571)</f>
        <v>38</v>
      </c>
      <c r="I139" s="35">
        <f>SUM('By Lot'!I1129,'By Lot'!I1146,'By Lot'!I1163,'By Lot'!I1197,'By Lot'!I1384,'By Lot'!I1401,'By Lot'!I1418,'By Lot'!I1435,'By Lot'!I1452,'By Lot'!I1469,'By Lot'!I1571)</f>
        <v>41</v>
      </c>
      <c r="J139" s="35">
        <f>SUM('By Lot'!J1129,'By Lot'!J1146,'By Lot'!J1163,'By Lot'!J1197,'By Lot'!J1384,'By Lot'!J1401,'By Lot'!J1418,'By Lot'!J1435,'By Lot'!J1452,'By Lot'!J1469,'By Lot'!J1571)</f>
        <v>46</v>
      </c>
      <c r="K139" s="35">
        <f>SUM('By Lot'!K1129,'By Lot'!K1146,'By Lot'!K1163,'By Lot'!K1197,'By Lot'!K1384,'By Lot'!K1401,'By Lot'!K1418,'By Lot'!K1435,'By Lot'!K1452,'By Lot'!K1469,'By Lot'!K1571)</f>
        <v>51</v>
      </c>
      <c r="L139" s="35">
        <f>SUM('By Lot'!L1129,'By Lot'!L1146,'By Lot'!L1163,'By Lot'!L1197,'By Lot'!L1384,'By Lot'!L1401,'By Lot'!L1418,'By Lot'!L1435,'By Lot'!L1452,'By Lot'!L1469,'By Lot'!L1571)</f>
        <v>73</v>
      </c>
      <c r="M139" s="36">
        <f>SUM('By Lot'!M1129,'By Lot'!M1146,'By Lot'!M1163,'By Lot'!M1197,'By Lot'!M1384,'By Lot'!M1401,'By Lot'!M1418,'By Lot'!M1435,'By Lot'!M1452,'By Lot'!M1469,'By Lot'!M1571)</f>
        <v>59</v>
      </c>
      <c r="N139" s="37">
        <f t="shared" si="17"/>
        <v>38</v>
      </c>
      <c r="O139" s="38">
        <f t="shared" si="18"/>
        <v>250</v>
      </c>
      <c r="P139" s="39">
        <f t="shared" si="19"/>
        <v>0.8680555555555556</v>
      </c>
    </row>
    <row r="140" spans="1:16" ht="11.25">
      <c r="A140" s="37" t="s">
        <v>224</v>
      </c>
      <c r="B140" s="33" t="s">
        <v>1</v>
      </c>
      <c r="C140" s="33">
        <f>SUM('By Lot'!C1130,'By Lot'!C1147,'By Lot'!C1164,'By Lot'!C1198,'By Lot'!C1385,'By Lot'!C1402,'By Lot'!C1419,'By Lot'!C1436,'By Lot'!C1453,'By Lot'!C1470,'By Lot'!C1572)</f>
        <v>605</v>
      </c>
      <c r="D140" s="34">
        <f>SUM('By Lot'!D1130,'By Lot'!D1147,'By Lot'!D1164,'By Lot'!D1198,'By Lot'!D1385,'By Lot'!D1402,'By Lot'!D1419,'By Lot'!D1436,'By Lot'!D1453,'By Lot'!D1470,'By Lot'!D1572)</f>
        <v>291</v>
      </c>
      <c r="E140" s="35">
        <f>SUM('By Lot'!E1130,'By Lot'!E1147,'By Lot'!E1164,'By Lot'!E1198,'By Lot'!E1385,'By Lot'!E1402,'By Lot'!E1419,'By Lot'!E1436,'By Lot'!E1453,'By Lot'!E1470,'By Lot'!E1572)</f>
        <v>111</v>
      </c>
      <c r="F140" s="35">
        <f>SUM('By Lot'!F1130,'By Lot'!F1147,'By Lot'!F1164,'By Lot'!F1198,'By Lot'!F1385,'By Lot'!F1402,'By Lot'!F1419,'By Lot'!F1436,'By Lot'!F1453,'By Lot'!F1470,'By Lot'!F1572)</f>
        <v>22</v>
      </c>
      <c r="G140" s="35">
        <f>SUM('By Lot'!G1130,'By Lot'!G1147,'By Lot'!G1164,'By Lot'!G1198,'By Lot'!G1385,'By Lot'!G1402,'By Lot'!G1419,'By Lot'!G1436,'By Lot'!G1453,'By Lot'!G1470,'By Lot'!G1572)</f>
        <v>11</v>
      </c>
      <c r="H140" s="35">
        <f>SUM('By Lot'!H1130,'By Lot'!H1147,'By Lot'!H1164,'By Lot'!H1198,'By Lot'!H1385,'By Lot'!H1402,'By Lot'!H1419,'By Lot'!H1436,'By Lot'!H1453,'By Lot'!H1470,'By Lot'!H1572)</f>
        <v>12</v>
      </c>
      <c r="I140" s="35">
        <f>SUM('By Lot'!I1130,'By Lot'!I1147,'By Lot'!I1164,'By Lot'!I1198,'By Lot'!I1385,'By Lot'!I1402,'By Lot'!I1419,'By Lot'!I1436,'By Lot'!I1453,'By Lot'!I1470,'By Lot'!I1572)</f>
        <v>18</v>
      </c>
      <c r="J140" s="35">
        <f>SUM('By Lot'!J1130,'By Lot'!J1147,'By Lot'!J1164,'By Lot'!J1198,'By Lot'!J1385,'By Lot'!J1402,'By Lot'!J1419,'By Lot'!J1436,'By Lot'!J1453,'By Lot'!J1470,'By Lot'!J1572)</f>
        <v>26</v>
      </c>
      <c r="K140" s="35">
        <f>SUM('By Lot'!K1130,'By Lot'!K1147,'By Lot'!K1164,'By Lot'!K1198,'By Lot'!K1385,'By Lot'!K1402,'By Lot'!K1419,'By Lot'!K1436,'By Lot'!K1453,'By Lot'!K1470,'By Lot'!K1572)</f>
        <v>70</v>
      </c>
      <c r="L140" s="35">
        <f>SUM('By Lot'!L1130,'By Lot'!L1147,'By Lot'!L1164,'By Lot'!L1198,'By Lot'!L1385,'By Lot'!L1402,'By Lot'!L1419,'By Lot'!L1436,'By Lot'!L1453,'By Lot'!L1470,'By Lot'!L1572)</f>
        <v>142</v>
      </c>
      <c r="M140" s="36">
        <f>SUM('By Lot'!M1130,'By Lot'!M1147,'By Lot'!M1164,'By Lot'!M1198,'By Lot'!M1385,'By Lot'!M1402,'By Lot'!M1419,'By Lot'!M1436,'By Lot'!M1453,'By Lot'!M1470,'By Lot'!M1572)</f>
        <v>294</v>
      </c>
      <c r="N140" s="37">
        <f t="shared" si="17"/>
        <v>11</v>
      </c>
      <c r="O140" s="38">
        <f t="shared" si="18"/>
        <v>594</v>
      </c>
      <c r="P140" s="39">
        <f t="shared" si="19"/>
        <v>0.9818181818181818</v>
      </c>
    </row>
    <row r="141" spans="1:16" ht="11.25">
      <c r="A141" s="37"/>
      <c r="B141" s="33" t="s">
        <v>2</v>
      </c>
      <c r="C141" s="33">
        <f>SUM('By Lot'!C1131,'By Lot'!C1148,'By Lot'!C1165,'By Lot'!C1199,'By Lot'!C1386,'By Lot'!C1403,'By Lot'!C1420,'By Lot'!C1437,'By Lot'!C1454,'By Lot'!C1471,'By Lot'!C1573)</f>
        <v>95</v>
      </c>
      <c r="D141" s="34">
        <f>SUM('By Lot'!D1131,'By Lot'!D1148,'By Lot'!D1165,'By Lot'!D1199,'By Lot'!D1386,'By Lot'!D1403,'By Lot'!D1420,'By Lot'!D1437,'By Lot'!D1454,'By Lot'!D1471,'By Lot'!D1573)</f>
        <v>0</v>
      </c>
      <c r="E141" s="35">
        <f>SUM('By Lot'!E1131,'By Lot'!E1148,'By Lot'!E1165,'By Lot'!E1199,'By Lot'!E1386,'By Lot'!E1403,'By Lot'!E1420,'By Lot'!E1437,'By Lot'!E1454,'By Lot'!E1471,'By Lot'!E1573)</f>
        <v>1</v>
      </c>
      <c r="F141" s="35">
        <f>SUM('By Lot'!F1131,'By Lot'!F1148,'By Lot'!F1165,'By Lot'!F1199,'By Lot'!F1386,'By Lot'!F1403,'By Lot'!F1420,'By Lot'!F1437,'By Lot'!F1454,'By Lot'!F1471,'By Lot'!F1573)</f>
        <v>0</v>
      </c>
      <c r="G141" s="35">
        <f>SUM('By Lot'!G1131,'By Lot'!G1148,'By Lot'!G1165,'By Lot'!G1199,'By Lot'!G1386,'By Lot'!G1403,'By Lot'!G1420,'By Lot'!G1437,'By Lot'!G1454,'By Lot'!G1471,'By Lot'!G1573)</f>
        <v>0</v>
      </c>
      <c r="H141" s="35">
        <f>SUM('By Lot'!H1131,'By Lot'!H1148,'By Lot'!H1165,'By Lot'!H1199,'By Lot'!H1386,'By Lot'!H1403,'By Lot'!H1420,'By Lot'!H1437,'By Lot'!H1454,'By Lot'!H1471,'By Lot'!H1573)</f>
        <v>0</v>
      </c>
      <c r="I141" s="35">
        <f>SUM('By Lot'!I1131,'By Lot'!I1148,'By Lot'!I1165,'By Lot'!I1199,'By Lot'!I1386,'By Lot'!I1403,'By Lot'!I1420,'By Lot'!I1437,'By Lot'!I1454,'By Lot'!I1471,'By Lot'!I1573)</f>
        <v>0</v>
      </c>
      <c r="J141" s="35">
        <f>SUM('By Lot'!J1131,'By Lot'!J1148,'By Lot'!J1165,'By Lot'!J1199,'By Lot'!J1386,'By Lot'!J1403,'By Lot'!J1420,'By Lot'!J1437,'By Lot'!J1454,'By Lot'!J1471,'By Lot'!J1573)</f>
        <v>0</v>
      </c>
      <c r="K141" s="35">
        <f>SUM('By Lot'!K1131,'By Lot'!K1148,'By Lot'!K1165,'By Lot'!K1199,'By Lot'!K1386,'By Lot'!K1403,'By Lot'!K1420,'By Lot'!K1437,'By Lot'!K1454,'By Lot'!K1471,'By Lot'!K1573)</f>
        <v>0</v>
      </c>
      <c r="L141" s="35">
        <f>SUM('By Lot'!L1131,'By Lot'!L1148,'By Lot'!L1165,'By Lot'!L1199,'By Lot'!L1386,'By Lot'!L1403,'By Lot'!L1420,'By Lot'!L1437,'By Lot'!L1454,'By Lot'!L1471,'By Lot'!L1573)</f>
        <v>0</v>
      </c>
      <c r="M141" s="36">
        <f>SUM('By Lot'!M1131,'By Lot'!M1148,'By Lot'!M1165,'By Lot'!M1199,'By Lot'!M1386,'By Lot'!M1403,'By Lot'!M1420,'By Lot'!M1437,'By Lot'!M1454,'By Lot'!M1471,'By Lot'!M1573)</f>
        <v>0</v>
      </c>
      <c r="N141" s="37">
        <f t="shared" si="17"/>
        <v>0</v>
      </c>
      <c r="O141" s="38">
        <f t="shared" si="18"/>
        <v>95</v>
      </c>
      <c r="P141" s="39">
        <f t="shared" si="19"/>
        <v>1</v>
      </c>
    </row>
    <row r="142" spans="1:16" ht="11.25">
      <c r="A142" s="37"/>
      <c r="B142" s="33" t="s">
        <v>449</v>
      </c>
      <c r="C142" s="33">
        <f>SUM('By Lot'!C1132:C1133,'By Lot'!C1149:C1150,'By Lot'!C1166:C1167,'By Lot'!C1200:C1201,'By Lot'!C1387:C1388,'By Lot'!C1404:C1405,'By Lot'!C1421:C1422,'By Lot'!C1438:C1439,'By Lot'!C1455:C1456,'By Lot'!C1472:C1473,'By Lot'!C1574:C1575)</f>
        <v>227</v>
      </c>
      <c r="D142" s="34">
        <f>SUM('By Lot'!D1132:D1133,'By Lot'!D1149:D1150,'By Lot'!D1166:D1167,'By Lot'!D1200:D1201,'By Lot'!D1387:D1388,'By Lot'!D1404:D1405,'By Lot'!D1421:D1422,'By Lot'!D1438:D1439,'By Lot'!D1455:D1456,'By Lot'!D1472:D1473,'By Lot'!D1574:D1575)</f>
        <v>138</v>
      </c>
      <c r="E142" s="35">
        <f>SUM('By Lot'!E1132:E1133,'By Lot'!E1149:E1150,'By Lot'!E1166:E1167,'By Lot'!E1200:E1201,'By Lot'!E1387:E1388,'By Lot'!E1404:E1405,'By Lot'!E1421:E1422,'By Lot'!E1438:E1439,'By Lot'!E1455:E1456,'By Lot'!E1472:E1473,'By Lot'!E1574:E1575)</f>
        <v>101</v>
      </c>
      <c r="F142" s="35">
        <f>SUM('By Lot'!F1132:F1133,'By Lot'!F1149:F1150,'By Lot'!F1166:F1167,'By Lot'!F1200:F1201,'By Lot'!F1387:F1388,'By Lot'!F1404:F1405,'By Lot'!F1421:F1422,'By Lot'!F1438:F1439,'By Lot'!F1455:F1456,'By Lot'!F1472:F1473,'By Lot'!F1574:F1575)</f>
        <v>56</v>
      </c>
      <c r="G142" s="35">
        <f>SUM('By Lot'!G1132:G1133,'By Lot'!G1149:G1150,'By Lot'!G1166:G1167,'By Lot'!G1200:G1201,'By Lot'!G1387:G1388,'By Lot'!G1404:G1405,'By Lot'!G1421:G1422,'By Lot'!G1438:G1439,'By Lot'!G1455:G1456,'By Lot'!G1472:G1473,'By Lot'!G1574:G1575)</f>
        <v>24</v>
      </c>
      <c r="H142" s="35">
        <f>SUM('By Lot'!H1132:H1133,'By Lot'!H1149:H1150,'By Lot'!H1166:H1167,'By Lot'!H1200:H1201,'By Lot'!H1387:H1388,'By Lot'!H1404:H1405,'By Lot'!H1421:H1422,'By Lot'!H1438:H1439,'By Lot'!H1455:H1456,'By Lot'!H1472:H1473,'By Lot'!H1574:H1575)</f>
        <v>18</v>
      </c>
      <c r="I142" s="35">
        <f>SUM('By Lot'!I1132:I1133,'By Lot'!I1149:I1150,'By Lot'!I1166:I1167,'By Lot'!I1200:I1201,'By Lot'!I1387:I1388,'By Lot'!I1404:I1405,'By Lot'!I1421:I1422,'By Lot'!I1438:I1439,'By Lot'!I1455:I1456,'By Lot'!I1472:I1473,'By Lot'!I1574:I1575)</f>
        <v>24</v>
      </c>
      <c r="J142" s="35">
        <f>SUM('By Lot'!J1132:J1133,'By Lot'!J1149:J1150,'By Lot'!J1166:J1167,'By Lot'!J1200:J1201,'By Lot'!J1387:J1388,'By Lot'!J1404:J1405,'By Lot'!J1421:J1422,'By Lot'!J1438:J1439,'By Lot'!J1455:J1456,'By Lot'!J1472:J1473,'By Lot'!J1574:J1575)</f>
        <v>33</v>
      </c>
      <c r="K142" s="35">
        <f>SUM('By Lot'!K1132:K1133,'By Lot'!K1149:K1150,'By Lot'!K1166:K1167,'By Lot'!K1200:K1201,'By Lot'!K1387:K1388,'By Lot'!K1404:K1405,'By Lot'!K1421:K1422,'By Lot'!K1438:K1439,'By Lot'!K1455:K1456,'By Lot'!K1472:K1473,'By Lot'!K1574:K1575)</f>
        <v>52</v>
      </c>
      <c r="L142" s="35">
        <f>SUM('By Lot'!L1132:L1133,'By Lot'!L1149:L1150,'By Lot'!L1166:L1167,'By Lot'!L1200:L1201,'By Lot'!L1387:L1388,'By Lot'!L1404:L1405,'By Lot'!L1421:L1422,'By Lot'!L1438:L1439,'By Lot'!L1455:L1456,'By Lot'!L1472:L1473,'By Lot'!L1574:L1575)</f>
        <v>79</v>
      </c>
      <c r="M142" s="36">
        <f>SUM('By Lot'!M1132:M1133,'By Lot'!M1149:M1150,'By Lot'!M1166:M1167,'By Lot'!M1200:M1201,'By Lot'!M1387:M1388,'By Lot'!M1404:M1405,'By Lot'!M1421:M1422,'By Lot'!M1438:M1439,'By Lot'!M1455:M1456,'By Lot'!M1472:M1473,'By Lot'!M1574:M1575)</f>
        <v>94</v>
      </c>
      <c r="N142" s="37">
        <f t="shared" si="17"/>
        <v>18</v>
      </c>
      <c r="O142" s="38">
        <f t="shared" si="18"/>
        <v>209</v>
      </c>
      <c r="P142" s="39">
        <f t="shared" si="19"/>
        <v>0.920704845814978</v>
      </c>
    </row>
    <row r="143" spans="1:16" ht="11.25">
      <c r="A143" s="37"/>
      <c r="B143" s="33" t="s">
        <v>4</v>
      </c>
      <c r="C143" s="33">
        <f>SUM('By Lot'!C1134,'By Lot'!C1151,'By Lot'!C1168,'By Lot'!C1202,'By Lot'!C1389,'By Lot'!C1406,'By Lot'!C1423,'By Lot'!C1440,'By Lot'!C1457,'By Lot'!C1474,'By Lot'!C1576)</f>
        <v>10</v>
      </c>
      <c r="D143" s="34">
        <f>SUM('By Lot'!D1134,'By Lot'!D1151,'By Lot'!D1168,'By Lot'!D1202,'By Lot'!D1389,'By Lot'!D1406,'By Lot'!D1423,'By Lot'!D1440,'By Lot'!D1457,'By Lot'!D1474,'By Lot'!D1576)</f>
        <v>5</v>
      </c>
      <c r="E143" s="35">
        <f>SUM('By Lot'!E1134,'By Lot'!E1151,'By Lot'!E1168,'By Lot'!E1202,'By Lot'!E1389,'By Lot'!E1406,'By Lot'!E1423,'By Lot'!E1440,'By Lot'!E1457,'By Lot'!E1474,'By Lot'!E1576)</f>
        <v>6</v>
      </c>
      <c r="F143" s="35">
        <f>SUM('By Lot'!F1134,'By Lot'!F1151,'By Lot'!F1168,'By Lot'!F1202,'By Lot'!F1389,'By Lot'!F1406,'By Lot'!F1423,'By Lot'!F1440,'By Lot'!F1457,'By Lot'!F1474,'By Lot'!F1576)</f>
        <v>7</v>
      </c>
      <c r="G143" s="35">
        <f>SUM('By Lot'!G1134,'By Lot'!G1151,'By Lot'!G1168,'By Lot'!G1202,'By Lot'!G1389,'By Lot'!G1406,'By Lot'!G1423,'By Lot'!G1440,'By Lot'!G1457,'By Lot'!G1474,'By Lot'!G1576)</f>
        <v>6</v>
      </c>
      <c r="H143" s="35">
        <f>SUM('By Lot'!H1134,'By Lot'!H1151,'By Lot'!H1168,'By Lot'!H1202,'By Lot'!H1389,'By Lot'!H1406,'By Lot'!H1423,'By Lot'!H1440,'By Lot'!H1457,'By Lot'!H1474,'By Lot'!H1576)</f>
        <v>6</v>
      </c>
      <c r="I143" s="35">
        <f>SUM('By Lot'!I1134,'By Lot'!I1151,'By Lot'!I1168,'By Lot'!I1202,'By Lot'!I1389,'By Lot'!I1406,'By Lot'!I1423,'By Lot'!I1440,'By Lot'!I1457,'By Lot'!I1474,'By Lot'!I1576)</f>
        <v>6</v>
      </c>
      <c r="J143" s="35">
        <f>SUM('By Lot'!J1134,'By Lot'!J1151,'By Lot'!J1168,'By Lot'!J1202,'By Lot'!J1389,'By Lot'!J1406,'By Lot'!J1423,'By Lot'!J1440,'By Lot'!J1457,'By Lot'!J1474,'By Lot'!J1576)</f>
        <v>7</v>
      </c>
      <c r="K143" s="35">
        <f>SUM('By Lot'!K1134,'By Lot'!K1151,'By Lot'!K1168,'By Lot'!K1202,'By Lot'!K1389,'By Lot'!K1406,'By Lot'!K1423,'By Lot'!K1440,'By Lot'!K1457,'By Lot'!K1474,'By Lot'!K1576)</f>
        <v>7</v>
      </c>
      <c r="L143" s="35">
        <f>SUM('By Lot'!L1134,'By Lot'!L1151,'By Lot'!L1168,'By Lot'!L1202,'By Lot'!L1389,'By Lot'!L1406,'By Lot'!L1423,'By Lot'!L1440,'By Lot'!L1457,'By Lot'!L1474,'By Lot'!L1576)</f>
        <v>6</v>
      </c>
      <c r="M143" s="36">
        <f>SUM('By Lot'!M1134,'By Lot'!M1151,'By Lot'!M1168,'By Lot'!M1202,'By Lot'!M1389,'By Lot'!M1406,'By Lot'!M1423,'By Lot'!M1440,'By Lot'!M1457,'By Lot'!M1474,'By Lot'!M1576)</f>
        <v>6</v>
      </c>
      <c r="N143" s="37">
        <f t="shared" si="17"/>
        <v>5</v>
      </c>
      <c r="O143" s="38">
        <f t="shared" si="18"/>
        <v>5</v>
      </c>
      <c r="P143" s="39">
        <f t="shared" si="19"/>
        <v>0.5</v>
      </c>
    </row>
    <row r="144" spans="1:16" ht="11.25">
      <c r="A144" s="37"/>
      <c r="B144" s="33" t="s">
        <v>89</v>
      </c>
      <c r="C144" s="33">
        <f>SUM('By Lot'!C1135:C1140,'By Lot'!C1152:C1157,'By Lot'!C1169:C1174,'By Lot'!C1203:C1208,'By Lot'!C1390:C1395,'By Lot'!C1407:C1412,'By Lot'!C1424:C1429,'By Lot'!C1441:C1446,'By Lot'!C1458:C1463,'By Lot'!C1475:C1480,'By Lot'!C1577:C1582)</f>
        <v>47</v>
      </c>
      <c r="D144" s="34">
        <f>SUM('By Lot'!D1135:D1140,'By Lot'!D1152:D1157,'By Lot'!D1169:D1174,'By Lot'!D1203:D1208,'By Lot'!D1390:D1395,'By Lot'!D1407:D1412,'By Lot'!D1424:D1429,'By Lot'!D1441:D1446,'By Lot'!D1458:D1463,'By Lot'!D1475:D1480,'By Lot'!D1577:D1582)</f>
        <v>39</v>
      </c>
      <c r="E144" s="35">
        <f>SUM('By Lot'!E1135:E1140,'By Lot'!E1152:E1157,'By Lot'!E1169:E1174,'By Lot'!E1203:E1208,'By Lot'!E1390:E1395,'By Lot'!E1407:E1412,'By Lot'!E1424:E1429,'By Lot'!E1441:E1446,'By Lot'!E1458:E1463,'By Lot'!E1475:E1480,'By Lot'!E1577:E1582)</f>
        <v>32</v>
      </c>
      <c r="F144" s="35">
        <f>SUM('By Lot'!F1135:F1140,'By Lot'!F1152:F1157,'By Lot'!F1169:F1174,'By Lot'!F1203:F1208,'By Lot'!F1390:F1395,'By Lot'!F1407:F1412,'By Lot'!F1424:F1429,'By Lot'!F1441:F1446,'By Lot'!F1458:F1463,'By Lot'!F1475:F1480,'By Lot'!F1577:F1582)</f>
        <v>19</v>
      </c>
      <c r="G144" s="35">
        <f>SUM('By Lot'!G1135:G1140,'By Lot'!G1152:G1157,'By Lot'!G1169:G1174,'By Lot'!G1203:G1208,'By Lot'!G1390:G1395,'By Lot'!G1407:G1412,'By Lot'!G1424:G1429,'By Lot'!G1441:G1446,'By Lot'!G1458:G1463,'By Lot'!G1475:G1480,'By Lot'!G1577:G1582)</f>
        <v>17</v>
      </c>
      <c r="H144" s="35">
        <f>SUM('By Lot'!H1135:H1140,'By Lot'!H1152:H1157,'By Lot'!H1169:H1174,'By Lot'!H1203:H1208,'By Lot'!H1390:H1395,'By Lot'!H1407:H1412,'By Lot'!H1424:H1429,'By Lot'!H1441:H1446,'By Lot'!H1458:H1463,'By Lot'!H1475:H1480,'By Lot'!H1577:H1582)</f>
        <v>13</v>
      </c>
      <c r="I144" s="35">
        <f>SUM('By Lot'!I1135:I1140,'By Lot'!I1152:I1157,'By Lot'!I1169:I1174,'By Lot'!I1203:I1208,'By Lot'!I1390:I1395,'By Lot'!I1407:I1412,'By Lot'!I1424:I1429,'By Lot'!I1441:I1446,'By Lot'!I1458:I1463,'By Lot'!I1475:I1480,'By Lot'!I1577:I1582)</f>
        <v>13</v>
      </c>
      <c r="J144" s="35">
        <f>SUM('By Lot'!J1135:J1140,'By Lot'!J1152:J1157,'By Lot'!J1169:J1174,'By Lot'!J1203:J1208,'By Lot'!J1390:J1395,'By Lot'!J1407:J1412,'By Lot'!J1424:J1429,'By Lot'!J1441:J1446,'By Lot'!J1458:J1463,'By Lot'!J1475:J1480,'By Lot'!J1577:J1582)</f>
        <v>14</v>
      </c>
      <c r="K144" s="35">
        <f>SUM('By Lot'!K1135:K1140,'By Lot'!K1152:K1157,'By Lot'!K1169:K1174,'By Lot'!K1203:K1208,'By Lot'!K1390:K1395,'By Lot'!K1407:K1412,'By Lot'!K1424:K1429,'By Lot'!K1441:K1446,'By Lot'!K1458:K1463,'By Lot'!K1475:K1480,'By Lot'!K1577:K1582)</f>
        <v>15</v>
      </c>
      <c r="L144" s="35">
        <f>SUM('By Lot'!L1135:L1140,'By Lot'!L1152:L1157,'By Lot'!L1169:L1174,'By Lot'!L1203:L1208,'By Lot'!L1390:L1395,'By Lot'!L1407:L1412,'By Lot'!L1424:L1429,'By Lot'!L1441:L1446,'By Lot'!L1458:L1463,'By Lot'!L1475:L1480,'By Lot'!L1577:L1582)</f>
        <v>23</v>
      </c>
      <c r="M144" s="36">
        <f>SUM('By Lot'!M1135:M1140,'By Lot'!M1152:M1157,'By Lot'!M1169:M1174,'By Lot'!M1203:M1208,'By Lot'!M1390:M1395,'By Lot'!M1407:M1412,'By Lot'!M1424:M1429,'By Lot'!M1441:M1446,'By Lot'!M1458:M1463,'By Lot'!M1475:M1480,'By Lot'!M1577:M1582)</f>
        <v>24</v>
      </c>
      <c r="N144" s="37">
        <f t="shared" si="17"/>
        <v>13</v>
      </c>
      <c r="O144" s="38">
        <f t="shared" si="18"/>
        <v>34</v>
      </c>
      <c r="P144" s="39">
        <f t="shared" si="19"/>
        <v>0.723404255319149</v>
      </c>
    </row>
    <row r="145" spans="1:16" ht="11.25">
      <c r="A145" s="37"/>
      <c r="B145" s="33" t="s">
        <v>93</v>
      </c>
      <c r="C145" s="33">
        <f>SUM('By Lot'!C1141,'By Lot'!C1158,'By Lot'!C1175,'By Lot'!C1209,'By Lot'!C1396,'By Lot'!C1413,'By Lot'!C1430,'By Lot'!C1447,'By Lot'!C1464,'By Lot'!C1481,'By Lot'!C1583)</f>
        <v>28</v>
      </c>
      <c r="D145" s="34">
        <f>SUM('By Lot'!D1141,'By Lot'!D1158,'By Lot'!D1175,'By Lot'!D1209,'By Lot'!D1396,'By Lot'!D1413,'By Lot'!D1430,'By Lot'!D1447,'By Lot'!D1464,'By Lot'!D1481,'By Lot'!D1583)</f>
        <v>23</v>
      </c>
      <c r="E145" s="35">
        <f>SUM('By Lot'!E1141,'By Lot'!E1158,'By Lot'!E1175,'By Lot'!E1209,'By Lot'!E1396,'By Lot'!E1413,'By Lot'!E1430,'By Lot'!E1447,'By Lot'!E1464,'By Lot'!E1481,'By Lot'!E1583)</f>
        <v>20</v>
      </c>
      <c r="F145" s="35">
        <f>SUM('By Lot'!F1141,'By Lot'!F1158,'By Lot'!F1175,'By Lot'!F1209,'By Lot'!F1396,'By Lot'!F1413,'By Lot'!F1430,'By Lot'!F1447,'By Lot'!F1464,'By Lot'!F1481,'By Lot'!F1583)</f>
        <v>16</v>
      </c>
      <c r="G145" s="35">
        <f>SUM('By Lot'!G1141,'By Lot'!G1158,'By Lot'!G1175,'By Lot'!G1209,'By Lot'!G1396,'By Lot'!G1413,'By Lot'!G1430,'By Lot'!G1447,'By Lot'!G1464,'By Lot'!G1481,'By Lot'!G1583)</f>
        <v>10</v>
      </c>
      <c r="H145" s="35">
        <f>SUM('By Lot'!H1141,'By Lot'!H1158,'By Lot'!H1175,'By Lot'!H1209,'By Lot'!H1396,'By Lot'!H1413,'By Lot'!H1430,'By Lot'!H1447,'By Lot'!H1464,'By Lot'!H1481,'By Lot'!H1583)</f>
        <v>9</v>
      </c>
      <c r="I145" s="35">
        <f>SUM('By Lot'!I1141,'By Lot'!I1158,'By Lot'!I1175,'By Lot'!I1209,'By Lot'!I1396,'By Lot'!I1413,'By Lot'!I1430,'By Lot'!I1447,'By Lot'!I1464,'By Lot'!I1481,'By Lot'!I1583)</f>
        <v>10</v>
      </c>
      <c r="J145" s="35">
        <f>SUM('By Lot'!J1141,'By Lot'!J1158,'By Lot'!J1175,'By Lot'!J1209,'By Lot'!J1396,'By Lot'!J1413,'By Lot'!J1430,'By Lot'!J1447,'By Lot'!J1464,'By Lot'!J1481,'By Lot'!J1583)</f>
        <v>10</v>
      </c>
      <c r="K145" s="35">
        <f>SUM('By Lot'!K1141,'By Lot'!K1158,'By Lot'!K1175,'By Lot'!K1209,'By Lot'!K1396,'By Lot'!K1413,'By Lot'!K1430,'By Lot'!K1447,'By Lot'!K1464,'By Lot'!K1481,'By Lot'!K1583)</f>
        <v>11</v>
      </c>
      <c r="L145" s="35">
        <f>SUM('By Lot'!L1141,'By Lot'!L1158,'By Lot'!L1175,'By Lot'!L1209,'By Lot'!L1396,'By Lot'!L1413,'By Lot'!L1430,'By Lot'!L1447,'By Lot'!L1464,'By Lot'!L1481,'By Lot'!L1583)</f>
        <v>15</v>
      </c>
      <c r="M145" s="36">
        <f>SUM('By Lot'!M1141,'By Lot'!M1158,'By Lot'!M1175,'By Lot'!M1209,'By Lot'!M1396,'By Lot'!M1413,'By Lot'!M1430,'By Lot'!M1447,'By Lot'!M1464,'By Lot'!M1481,'By Lot'!M1583)</f>
        <v>17</v>
      </c>
      <c r="N145" s="37">
        <f t="shared" si="17"/>
        <v>9</v>
      </c>
      <c r="O145" s="38">
        <f t="shared" si="18"/>
        <v>19</v>
      </c>
      <c r="P145" s="39">
        <f t="shared" si="19"/>
        <v>0.6785714285714286</v>
      </c>
    </row>
    <row r="146" spans="1:16" ht="11.25">
      <c r="A146" s="37"/>
      <c r="B146" s="33" t="s">
        <v>254</v>
      </c>
      <c r="C146" s="33">
        <f>SUM('By Lot'!C1142,'By Lot'!C1159,'By Lot'!C1176,'By Lot'!C1210,'By Lot'!C1397,'By Lot'!C1414,'By Lot'!C1431,'By Lot'!C1448,'By Lot'!C1465,'By Lot'!C1482,'By Lot'!C1584)</f>
        <v>4</v>
      </c>
      <c r="D146" s="34">
        <f>SUM('By Lot'!D1142,'By Lot'!D1159,'By Lot'!D1176,'By Lot'!D1210,'By Lot'!D1397,'By Lot'!D1414,'By Lot'!D1431,'By Lot'!D1448,'By Lot'!D1465,'By Lot'!D1482,'By Lot'!D1584)</f>
        <v>2</v>
      </c>
      <c r="E146" s="35">
        <f>SUM('By Lot'!E1142,'By Lot'!E1159,'By Lot'!E1176,'By Lot'!E1210,'By Lot'!E1397,'By Lot'!E1414,'By Lot'!E1431,'By Lot'!E1448,'By Lot'!E1465,'By Lot'!E1482,'By Lot'!E1584)</f>
        <v>1</v>
      </c>
      <c r="F146" s="35">
        <f>SUM('By Lot'!F1142,'By Lot'!F1159,'By Lot'!F1176,'By Lot'!F1210,'By Lot'!F1397,'By Lot'!F1414,'By Lot'!F1431,'By Lot'!F1448,'By Lot'!F1465,'By Lot'!F1482,'By Lot'!F1584)</f>
        <v>1</v>
      </c>
      <c r="G146" s="35">
        <f>SUM('By Lot'!G1142,'By Lot'!G1159,'By Lot'!G1176,'By Lot'!G1210,'By Lot'!G1397,'By Lot'!G1414,'By Lot'!G1431,'By Lot'!G1448,'By Lot'!G1465,'By Lot'!G1482,'By Lot'!G1584)</f>
        <v>1</v>
      </c>
      <c r="H146" s="35">
        <f>SUM('By Lot'!H1142,'By Lot'!H1159,'By Lot'!H1176,'By Lot'!H1210,'By Lot'!H1397,'By Lot'!H1414,'By Lot'!H1431,'By Lot'!H1448,'By Lot'!H1465,'By Lot'!H1482,'By Lot'!H1584)</f>
        <v>0</v>
      </c>
      <c r="I146" s="35">
        <f>SUM('By Lot'!I1142,'By Lot'!I1159,'By Lot'!I1176,'By Lot'!I1210,'By Lot'!I1397,'By Lot'!I1414,'By Lot'!I1431,'By Lot'!I1448,'By Lot'!I1465,'By Lot'!I1482,'By Lot'!I1584)</f>
        <v>0</v>
      </c>
      <c r="J146" s="35">
        <f>SUM('By Lot'!J1142,'By Lot'!J1159,'By Lot'!J1176,'By Lot'!J1210,'By Lot'!J1397,'By Lot'!J1414,'By Lot'!J1431,'By Lot'!J1448,'By Lot'!J1465,'By Lot'!J1482,'By Lot'!J1584)</f>
        <v>1</v>
      </c>
      <c r="K146" s="35">
        <f>SUM('By Lot'!K1142,'By Lot'!K1159,'By Lot'!K1176,'By Lot'!K1210,'By Lot'!K1397,'By Lot'!K1414,'By Lot'!K1431,'By Lot'!K1448,'By Lot'!K1465,'By Lot'!K1482,'By Lot'!K1584)</f>
        <v>1</v>
      </c>
      <c r="L146" s="35">
        <f>SUM('By Lot'!L1142,'By Lot'!L1159,'By Lot'!L1176,'By Lot'!L1210,'By Lot'!L1397,'By Lot'!L1414,'By Lot'!L1431,'By Lot'!L1448,'By Lot'!L1465,'By Lot'!L1482,'By Lot'!L1584)</f>
        <v>1</v>
      </c>
      <c r="M146" s="36">
        <f>SUM('By Lot'!M1142,'By Lot'!M1159,'By Lot'!M1176,'By Lot'!M1210,'By Lot'!M1397,'By Lot'!M1414,'By Lot'!M1431,'By Lot'!M1448,'By Lot'!M1465,'By Lot'!M1482,'By Lot'!M1584)</f>
        <v>1</v>
      </c>
      <c r="N146" s="37">
        <f t="shared" si="17"/>
        <v>0</v>
      </c>
      <c r="O146" s="38">
        <f t="shared" si="18"/>
        <v>4</v>
      </c>
      <c r="P146" s="39">
        <f t="shared" si="19"/>
        <v>1</v>
      </c>
    </row>
    <row r="147" spans="1:16" ht="11.25">
      <c r="A147" s="37"/>
      <c r="B147" s="33" t="s">
        <v>255</v>
      </c>
      <c r="C147" s="33">
        <f>SUM('By Lot'!C1143,'By Lot'!C1160,'By Lot'!C1177,'By Lot'!C1211,'By Lot'!C1398,'By Lot'!C1415,'By Lot'!C1432,'By Lot'!C1449,'By Lot'!C1466,'By Lot'!C1483,'By Lot'!C1585)</f>
        <v>6</v>
      </c>
      <c r="D147" s="34">
        <f>SUM('By Lot'!D1143,'By Lot'!D1160,'By Lot'!D1177,'By Lot'!D1211,'By Lot'!D1398,'By Lot'!D1415,'By Lot'!D1432,'By Lot'!D1449,'By Lot'!D1466,'By Lot'!D1483,'By Lot'!D1585)</f>
        <v>5</v>
      </c>
      <c r="E147" s="35">
        <f>SUM('By Lot'!E1143,'By Lot'!E1160,'By Lot'!E1177,'By Lot'!E1211,'By Lot'!E1398,'By Lot'!E1415,'By Lot'!E1432,'By Lot'!E1449,'By Lot'!E1466,'By Lot'!E1483,'By Lot'!E1585)</f>
        <v>3</v>
      </c>
      <c r="F147" s="35">
        <f>SUM('By Lot'!F1143,'By Lot'!F1160,'By Lot'!F1177,'By Lot'!F1211,'By Lot'!F1398,'By Lot'!F1415,'By Lot'!F1432,'By Lot'!F1449,'By Lot'!F1466,'By Lot'!F1483,'By Lot'!F1585)</f>
        <v>3</v>
      </c>
      <c r="G147" s="35">
        <f>SUM('By Lot'!G1143,'By Lot'!G1160,'By Lot'!G1177,'By Lot'!G1211,'By Lot'!G1398,'By Lot'!G1415,'By Lot'!G1432,'By Lot'!G1449,'By Lot'!G1466,'By Lot'!G1483,'By Lot'!G1585)</f>
        <v>5</v>
      </c>
      <c r="H147" s="35">
        <f>SUM('By Lot'!H1143,'By Lot'!H1160,'By Lot'!H1177,'By Lot'!H1211,'By Lot'!H1398,'By Lot'!H1415,'By Lot'!H1432,'By Lot'!H1449,'By Lot'!H1466,'By Lot'!H1483,'By Lot'!H1585)</f>
        <v>5</v>
      </c>
      <c r="I147" s="35">
        <f>SUM('By Lot'!I1143,'By Lot'!I1160,'By Lot'!I1177,'By Lot'!I1211,'By Lot'!I1398,'By Lot'!I1415,'By Lot'!I1432,'By Lot'!I1449,'By Lot'!I1466,'By Lot'!I1483,'By Lot'!I1585)</f>
        <v>4</v>
      </c>
      <c r="J147" s="35">
        <f>SUM('By Lot'!J1143,'By Lot'!J1160,'By Lot'!J1177,'By Lot'!J1211,'By Lot'!J1398,'By Lot'!J1415,'By Lot'!J1432,'By Lot'!J1449,'By Lot'!J1466,'By Lot'!J1483,'By Lot'!J1585)</f>
        <v>3</v>
      </c>
      <c r="K147" s="35">
        <f>SUM('By Lot'!K1143,'By Lot'!K1160,'By Lot'!K1177,'By Lot'!K1211,'By Lot'!K1398,'By Lot'!K1415,'By Lot'!K1432,'By Lot'!K1449,'By Lot'!K1466,'By Lot'!K1483,'By Lot'!K1585)</f>
        <v>4</v>
      </c>
      <c r="L147" s="35">
        <f>SUM('By Lot'!L1143,'By Lot'!L1160,'By Lot'!L1177,'By Lot'!L1211,'By Lot'!L1398,'By Lot'!L1415,'By Lot'!L1432,'By Lot'!L1449,'By Lot'!L1466,'By Lot'!L1483,'By Lot'!L1585)</f>
        <v>5</v>
      </c>
      <c r="M147" s="36">
        <f>SUM('By Lot'!M1143,'By Lot'!M1160,'By Lot'!M1177,'By Lot'!M1211,'By Lot'!M1398,'By Lot'!M1415,'By Lot'!M1432,'By Lot'!M1449,'By Lot'!M1466,'By Lot'!M1483,'By Lot'!M1585)</f>
        <v>5</v>
      </c>
      <c r="N147" s="37">
        <f t="shared" si="17"/>
        <v>3</v>
      </c>
      <c r="O147" s="38">
        <f t="shared" si="18"/>
        <v>3</v>
      </c>
      <c r="P147" s="39">
        <f t="shared" si="19"/>
        <v>0.5</v>
      </c>
    </row>
    <row r="148" spans="1:16" ht="11.25">
      <c r="A148" s="37"/>
      <c r="B148" s="33" t="s">
        <v>5</v>
      </c>
      <c r="C148" s="33">
        <f>SUM('By Lot'!C1144,'By Lot'!C1161,'By Lot'!C1178,'By Lot'!C1212,'By Lot'!C1399,'By Lot'!C1416,'By Lot'!C1433,'By Lot'!C1450,'By Lot'!C1467,'By Lot'!C1484,'By Lot'!C1586)</f>
        <v>17</v>
      </c>
      <c r="D148" s="34">
        <f>SUM('By Lot'!D1144,'By Lot'!D1161,'By Lot'!D1178,'By Lot'!D1212,'By Lot'!D1399,'By Lot'!D1416,'By Lot'!D1433,'By Lot'!D1450,'By Lot'!D1467,'By Lot'!D1484,'By Lot'!D1586)</f>
        <v>12</v>
      </c>
      <c r="E148" s="35">
        <f>SUM('By Lot'!E1144,'By Lot'!E1161,'By Lot'!E1178,'By Lot'!E1212,'By Lot'!E1399,'By Lot'!E1416,'By Lot'!E1433,'By Lot'!E1450,'By Lot'!E1467,'By Lot'!E1484,'By Lot'!E1586)</f>
        <v>11</v>
      </c>
      <c r="F148" s="35">
        <f>SUM('By Lot'!F1144,'By Lot'!F1161,'By Lot'!F1178,'By Lot'!F1212,'By Lot'!F1399,'By Lot'!F1416,'By Lot'!F1433,'By Lot'!F1450,'By Lot'!F1467,'By Lot'!F1484,'By Lot'!F1586)</f>
        <v>11</v>
      </c>
      <c r="G148" s="35">
        <f>SUM('By Lot'!G1144,'By Lot'!G1161,'By Lot'!G1178,'By Lot'!G1212,'By Lot'!G1399,'By Lot'!G1416,'By Lot'!G1433,'By Lot'!G1450,'By Lot'!G1467,'By Lot'!G1484,'By Lot'!G1586)</f>
        <v>11</v>
      </c>
      <c r="H148" s="35">
        <f>SUM('By Lot'!H1144,'By Lot'!H1161,'By Lot'!H1178,'By Lot'!H1212,'By Lot'!H1399,'By Lot'!H1416,'By Lot'!H1433,'By Lot'!H1450,'By Lot'!H1467,'By Lot'!H1484,'By Lot'!H1586)</f>
        <v>9</v>
      </c>
      <c r="I148" s="35">
        <f>SUM('By Lot'!I1144,'By Lot'!I1161,'By Lot'!I1178,'By Lot'!I1212,'By Lot'!I1399,'By Lot'!I1416,'By Lot'!I1433,'By Lot'!I1450,'By Lot'!I1467,'By Lot'!I1484,'By Lot'!I1586)</f>
        <v>9</v>
      </c>
      <c r="J148" s="35">
        <f>SUM('By Lot'!J1144,'By Lot'!J1161,'By Lot'!J1178,'By Lot'!J1212,'By Lot'!J1399,'By Lot'!J1416,'By Lot'!J1433,'By Lot'!J1450,'By Lot'!J1467,'By Lot'!J1484,'By Lot'!J1586)</f>
        <v>9</v>
      </c>
      <c r="K148" s="35">
        <f>SUM('By Lot'!K1144,'By Lot'!K1161,'By Lot'!K1178,'By Lot'!K1212,'By Lot'!K1399,'By Lot'!K1416,'By Lot'!K1433,'By Lot'!K1450,'By Lot'!K1467,'By Lot'!K1484,'By Lot'!K1586)</f>
        <v>9</v>
      </c>
      <c r="L148" s="35">
        <f>SUM('By Lot'!L1144,'By Lot'!L1161,'By Lot'!L1178,'By Lot'!L1212,'By Lot'!L1399,'By Lot'!L1416,'By Lot'!L1433,'By Lot'!L1450,'By Lot'!L1467,'By Lot'!L1484,'By Lot'!L1586)</f>
        <v>9</v>
      </c>
      <c r="M148" s="36">
        <f>SUM('By Lot'!M1144,'By Lot'!M1161,'By Lot'!M1178,'By Lot'!M1212,'By Lot'!M1399,'By Lot'!M1416,'By Lot'!M1433,'By Lot'!M1450,'By Lot'!M1467,'By Lot'!M1484,'By Lot'!M1586)</f>
        <v>11</v>
      </c>
      <c r="N148" s="37">
        <f t="shared" si="17"/>
        <v>9</v>
      </c>
      <c r="O148" s="38">
        <f t="shared" si="18"/>
        <v>8</v>
      </c>
      <c r="P148" s="39">
        <f t="shared" si="19"/>
        <v>0.47058823529411764</v>
      </c>
    </row>
    <row r="149" spans="1:16" ht="11.25">
      <c r="A149" s="55"/>
      <c r="B149" s="41" t="s">
        <v>6</v>
      </c>
      <c r="C149" s="41">
        <f aca="true" t="shared" si="21" ref="C149:M149">SUM(C139:C148)</f>
        <v>1327</v>
      </c>
      <c r="D149" s="42">
        <f t="shared" si="21"/>
        <v>751</v>
      </c>
      <c r="E149" s="43">
        <f t="shared" si="21"/>
        <v>468</v>
      </c>
      <c r="F149" s="43">
        <f t="shared" si="21"/>
        <v>233</v>
      </c>
      <c r="G149" s="43">
        <f t="shared" si="21"/>
        <v>141</v>
      </c>
      <c r="H149" s="43">
        <f t="shared" si="21"/>
        <v>110</v>
      </c>
      <c r="I149" s="43">
        <f t="shared" si="21"/>
        <v>125</v>
      </c>
      <c r="J149" s="43">
        <f t="shared" si="21"/>
        <v>149</v>
      </c>
      <c r="K149" s="43">
        <f t="shared" si="21"/>
        <v>220</v>
      </c>
      <c r="L149" s="43">
        <f t="shared" si="21"/>
        <v>353</v>
      </c>
      <c r="M149" s="44">
        <f t="shared" si="21"/>
        <v>511</v>
      </c>
      <c r="N149" s="45">
        <f t="shared" si="17"/>
        <v>110</v>
      </c>
      <c r="O149" s="46">
        <f t="shared" si="18"/>
        <v>1217</v>
      </c>
      <c r="P149" s="47">
        <f t="shared" si="19"/>
        <v>0.9171062547098718</v>
      </c>
    </row>
    <row r="150" spans="1:16" ht="11.25">
      <c r="A150" s="32" t="s">
        <v>219</v>
      </c>
      <c r="B150" s="33" t="s">
        <v>0</v>
      </c>
      <c r="C150" s="33">
        <f>SUM('By Lot'!C1656,'By Lot'!C1673,'By Lot'!C1690,'By Lot'!C1707,'By Lot'!C1724,'By Lot'!C1741,'By Lot'!C1758,'By Lot'!C1775,'By Lot'!C1792)</f>
        <v>370</v>
      </c>
      <c r="D150" s="34">
        <f>SUM('By Lot'!D1656,'By Lot'!D1673,'By Lot'!D1690,'By Lot'!D1707,'By Lot'!D1724,'By Lot'!D1741,'By Lot'!D1758,'By Lot'!D1775,'By Lot'!D1792)</f>
        <v>248</v>
      </c>
      <c r="E150" s="35">
        <f>SUM('By Lot'!E1656,'By Lot'!E1673,'By Lot'!E1690,'By Lot'!E1707,'By Lot'!E1724,'By Lot'!E1741,'By Lot'!E1758,'By Lot'!E1775,'By Lot'!E1792)</f>
        <v>107</v>
      </c>
      <c r="F150" s="35">
        <f>SUM('By Lot'!F1656,'By Lot'!F1673,'By Lot'!F1690,'By Lot'!F1707,'By Lot'!F1724,'By Lot'!F1741,'By Lot'!F1758,'By Lot'!F1775,'By Lot'!F1792)</f>
        <v>33</v>
      </c>
      <c r="G150" s="35">
        <f>SUM('By Lot'!G1656,'By Lot'!G1673,'By Lot'!G1690,'By Lot'!G1707,'By Lot'!G1724,'By Lot'!G1741,'By Lot'!G1758,'By Lot'!G1775,'By Lot'!G1792)</f>
        <v>11</v>
      </c>
      <c r="H150" s="35">
        <f>SUM('By Lot'!H1656,'By Lot'!H1673,'By Lot'!H1690,'By Lot'!H1707,'By Lot'!H1724,'By Lot'!H1741,'By Lot'!H1758,'By Lot'!H1775,'By Lot'!H1792)</f>
        <v>10</v>
      </c>
      <c r="I150" s="35">
        <f>SUM('By Lot'!I1656,'By Lot'!I1673,'By Lot'!I1690,'By Lot'!I1707,'By Lot'!I1724,'By Lot'!I1741,'By Lot'!I1758,'By Lot'!I1775,'By Lot'!I1792)</f>
        <v>12</v>
      </c>
      <c r="J150" s="35">
        <f>SUM('By Lot'!J1656,'By Lot'!J1673,'By Lot'!J1690,'By Lot'!J1707,'By Lot'!J1724,'By Lot'!J1741,'By Lot'!J1758,'By Lot'!J1775,'By Lot'!J1792)</f>
        <v>15</v>
      </c>
      <c r="K150" s="35">
        <f>SUM('By Lot'!K1656,'By Lot'!K1673,'By Lot'!K1690,'By Lot'!K1707,'By Lot'!K1724,'By Lot'!K1741,'By Lot'!K1758,'By Lot'!K1775,'By Lot'!K1792)</f>
        <v>18</v>
      </c>
      <c r="L150" s="35">
        <f>SUM('By Lot'!L1656,'By Lot'!L1673,'By Lot'!L1690,'By Lot'!L1707,'By Lot'!L1724,'By Lot'!L1741,'By Lot'!L1758,'By Lot'!L1775,'By Lot'!L1792)</f>
        <v>42</v>
      </c>
      <c r="M150" s="36">
        <f>SUM('By Lot'!M1656,'By Lot'!M1673,'By Lot'!M1690,'By Lot'!M1707,'By Lot'!M1724,'By Lot'!M1741,'By Lot'!M1758,'By Lot'!M1775,'By Lot'!M1792)</f>
        <v>73</v>
      </c>
      <c r="N150" s="37">
        <f t="shared" si="17"/>
        <v>10</v>
      </c>
      <c r="O150" s="38">
        <f t="shared" si="18"/>
        <v>360</v>
      </c>
      <c r="P150" s="39">
        <f t="shared" si="19"/>
        <v>0.972972972972973</v>
      </c>
    </row>
    <row r="151" spans="1:16" ht="11.25">
      <c r="A151" s="5" t="s">
        <v>197</v>
      </c>
      <c r="B151" s="33" t="s">
        <v>1</v>
      </c>
      <c r="C151" s="33">
        <f>SUM('By Lot'!C1657,'By Lot'!C1674,'By Lot'!C1691,'By Lot'!C1708,'By Lot'!C1725,'By Lot'!C1742,'By Lot'!C1759,'By Lot'!C1776,'By Lot'!C1793)</f>
        <v>265</v>
      </c>
      <c r="D151" s="34">
        <f>SUM('By Lot'!D1657,'By Lot'!D1674,'By Lot'!D1691,'By Lot'!D1708,'By Lot'!D1725,'By Lot'!D1742,'By Lot'!D1759,'By Lot'!D1776,'By Lot'!D1793)</f>
        <v>62</v>
      </c>
      <c r="E151" s="35">
        <f>SUM('By Lot'!E1657,'By Lot'!E1674,'By Lot'!E1691,'By Lot'!E1708,'By Lot'!E1725,'By Lot'!E1742,'By Lot'!E1759,'By Lot'!E1776,'By Lot'!E1793)</f>
        <v>0</v>
      </c>
      <c r="F151" s="35">
        <f>SUM('By Lot'!F1657,'By Lot'!F1674,'By Lot'!F1691,'By Lot'!F1708,'By Lot'!F1725,'By Lot'!F1742,'By Lot'!F1759,'By Lot'!F1776,'By Lot'!F1793)</f>
        <v>0</v>
      </c>
      <c r="G151" s="35">
        <f>SUM('By Lot'!G1657,'By Lot'!G1674,'By Lot'!G1691,'By Lot'!G1708,'By Lot'!G1725,'By Lot'!G1742,'By Lot'!G1759,'By Lot'!G1776,'By Lot'!G1793)</f>
        <v>0</v>
      </c>
      <c r="H151" s="35">
        <f>SUM('By Lot'!H1657,'By Lot'!H1674,'By Lot'!H1691,'By Lot'!H1708,'By Lot'!H1725,'By Lot'!H1742,'By Lot'!H1759,'By Lot'!H1776,'By Lot'!H1793)</f>
        <v>1</v>
      </c>
      <c r="I151" s="35">
        <f>SUM('By Lot'!I1657,'By Lot'!I1674,'By Lot'!I1691,'By Lot'!I1708,'By Lot'!I1725,'By Lot'!I1742,'By Lot'!I1759,'By Lot'!I1776,'By Lot'!I1793)</f>
        <v>6</v>
      </c>
      <c r="J151" s="35">
        <f>SUM('By Lot'!J1657,'By Lot'!J1674,'By Lot'!J1691,'By Lot'!J1708,'By Lot'!J1725,'By Lot'!J1742,'By Lot'!J1759,'By Lot'!J1776,'By Lot'!J1793)</f>
        <v>7</v>
      </c>
      <c r="K151" s="35">
        <f>SUM('By Lot'!K1657,'By Lot'!K1674,'By Lot'!K1691,'By Lot'!K1708,'By Lot'!K1725,'By Lot'!K1742,'By Lot'!K1759,'By Lot'!K1776,'By Lot'!K1793)</f>
        <v>19</v>
      </c>
      <c r="L151" s="35">
        <f>SUM('By Lot'!L1657,'By Lot'!L1674,'By Lot'!L1691,'By Lot'!L1708,'By Lot'!L1725,'By Lot'!L1742,'By Lot'!L1759,'By Lot'!L1776,'By Lot'!L1793)</f>
        <v>54</v>
      </c>
      <c r="M151" s="36">
        <f>SUM('By Lot'!M1657,'By Lot'!M1674,'By Lot'!M1691,'By Lot'!M1708,'By Lot'!M1725,'By Lot'!M1742,'By Lot'!M1759,'By Lot'!M1776,'By Lot'!M1793)</f>
        <v>130</v>
      </c>
      <c r="N151" s="37">
        <f t="shared" si="17"/>
        <v>0</v>
      </c>
      <c r="O151" s="38">
        <f t="shared" si="18"/>
        <v>265</v>
      </c>
      <c r="P151" s="39">
        <f t="shared" si="19"/>
        <v>1</v>
      </c>
    </row>
    <row r="152" spans="1:16" ht="11.25">
      <c r="A152" s="5" t="s">
        <v>228</v>
      </c>
      <c r="B152" s="33" t="s">
        <v>2</v>
      </c>
      <c r="C152" s="33"/>
      <c r="D152" s="34"/>
      <c r="E152" s="35"/>
      <c r="F152" s="35"/>
      <c r="G152" s="35"/>
      <c r="H152" s="35"/>
      <c r="I152" s="35"/>
      <c r="J152" s="35"/>
      <c r="K152" s="35"/>
      <c r="L152" s="35"/>
      <c r="M152" s="36"/>
      <c r="N152" s="37"/>
      <c r="O152" s="38"/>
      <c r="P152" s="39"/>
    </row>
    <row r="153" spans="1:16" ht="11.25">
      <c r="A153" s="5"/>
      <c r="B153" s="33" t="s">
        <v>449</v>
      </c>
      <c r="C153" s="33">
        <f>SUM('By Lot'!C1659:C1660,'By Lot'!C1676:C1677,'By Lot'!C1693:C1694,'By Lot'!C1710:C1711,'By Lot'!C1727:C1728,'By Lot'!C1744:C1745,'By Lot'!C1761:C1762,'By Lot'!C1778:C1779,'By Lot'!C1795:C1796)</f>
        <v>50</v>
      </c>
      <c r="D153" s="34">
        <f>SUM('By Lot'!D1659:D1660,'By Lot'!D1676:D1677,'By Lot'!D1693:D1694,'By Lot'!D1710:D1711,'By Lot'!D1727:D1728,'By Lot'!D1744:D1745,'By Lot'!D1761:D1762,'By Lot'!D1778:D1779,'By Lot'!D1795:D1796)</f>
        <v>17</v>
      </c>
      <c r="E153" s="35">
        <f>SUM('By Lot'!E1659:E1660,'By Lot'!E1676:E1677,'By Lot'!E1693:E1694,'By Lot'!E1710:E1711,'By Lot'!E1727:E1728,'By Lot'!E1744:E1745,'By Lot'!E1761:E1762,'By Lot'!E1778:E1779,'By Lot'!E1795:E1796)</f>
        <v>9</v>
      </c>
      <c r="F153" s="35">
        <f>SUM('By Lot'!F1659:F1660,'By Lot'!F1676:F1677,'By Lot'!F1693:F1694,'By Lot'!F1710:F1711,'By Lot'!F1727:F1728,'By Lot'!F1744:F1745,'By Lot'!F1761:F1762,'By Lot'!F1778:F1779,'By Lot'!F1795:F1796)</f>
        <v>5</v>
      </c>
      <c r="G153" s="35">
        <f>SUM('By Lot'!G1659:G1660,'By Lot'!G1676:G1677,'By Lot'!G1693:G1694,'By Lot'!G1710:G1711,'By Lot'!G1727:G1728,'By Lot'!G1744:G1745,'By Lot'!G1761:G1762,'By Lot'!G1778:G1779,'By Lot'!G1795:G1796)</f>
        <v>2</v>
      </c>
      <c r="H153" s="35">
        <f>SUM('By Lot'!H1659:H1660,'By Lot'!H1676:H1677,'By Lot'!H1693:H1694,'By Lot'!H1710:H1711,'By Lot'!H1727:H1728,'By Lot'!H1744:H1745,'By Lot'!H1761:H1762,'By Lot'!H1778:H1779,'By Lot'!H1795:H1796)</f>
        <v>4</v>
      </c>
      <c r="I153" s="35">
        <f>SUM('By Lot'!I1659:I1660,'By Lot'!I1676:I1677,'By Lot'!I1693:I1694,'By Lot'!I1710:I1711,'By Lot'!I1727:I1728,'By Lot'!I1744:I1745,'By Lot'!I1761:I1762,'By Lot'!I1778:I1779,'By Lot'!I1795:I1796)</f>
        <v>4</v>
      </c>
      <c r="J153" s="35">
        <f>SUM('By Lot'!J1659:J1660,'By Lot'!J1676:J1677,'By Lot'!J1693:J1694,'By Lot'!J1710:J1711,'By Lot'!J1727:J1728,'By Lot'!J1744:J1745,'By Lot'!J1761:J1762,'By Lot'!J1778:J1779,'By Lot'!J1795:J1796)</f>
        <v>2</v>
      </c>
      <c r="K153" s="35">
        <f>SUM('By Lot'!K1659:K1660,'By Lot'!K1676:K1677,'By Lot'!K1693:K1694,'By Lot'!K1710:K1711,'By Lot'!K1727:K1728,'By Lot'!K1744:K1745,'By Lot'!K1761:K1762,'By Lot'!K1778:K1779,'By Lot'!K1795:K1796)</f>
        <v>1</v>
      </c>
      <c r="L153" s="35">
        <f>SUM('By Lot'!L1659:L1660,'By Lot'!L1676:L1677,'By Lot'!L1693:L1694,'By Lot'!L1710:L1711,'By Lot'!L1727:L1728,'By Lot'!L1744:L1745,'By Lot'!L1761:L1762,'By Lot'!L1778:L1779,'By Lot'!L1795:L1796)</f>
        <v>10</v>
      </c>
      <c r="M153" s="36">
        <f>SUM('By Lot'!M1659:M1660,'By Lot'!M1676:M1677,'By Lot'!M1693:M1694,'By Lot'!M1710:M1711,'By Lot'!M1727:M1728,'By Lot'!M1744:M1745,'By Lot'!M1761:M1762,'By Lot'!M1778:M1779,'By Lot'!M1795:M1796)</f>
        <v>17</v>
      </c>
      <c r="N153" s="37">
        <f t="shared" si="17"/>
        <v>1</v>
      </c>
      <c r="O153" s="38">
        <f t="shared" si="18"/>
        <v>49</v>
      </c>
      <c r="P153" s="39">
        <f t="shared" si="19"/>
        <v>0.98</v>
      </c>
    </row>
    <row r="154" spans="1:16" ht="11.25">
      <c r="A154" s="5"/>
      <c r="B154" s="33" t="s">
        <v>4</v>
      </c>
      <c r="C154" s="33">
        <f>SUM('By Lot'!C1661,'By Lot'!C1678,'By Lot'!C1695,'By Lot'!C1712,'By Lot'!C1729,'By Lot'!C1746,'By Lot'!C1763,'By Lot'!C1780,'By Lot'!C1797)</f>
        <v>43</v>
      </c>
      <c r="D154" s="34">
        <f>SUM('By Lot'!D1661,'By Lot'!D1678,'By Lot'!D1695,'By Lot'!D1712,'By Lot'!D1729,'By Lot'!D1746,'By Lot'!D1763,'By Lot'!D1780,'By Lot'!D1797)</f>
        <v>35</v>
      </c>
      <c r="E154" s="35">
        <f>SUM('By Lot'!E1661,'By Lot'!E1678,'By Lot'!E1695,'By Lot'!E1712,'By Lot'!E1729,'By Lot'!E1746,'By Lot'!E1763,'By Lot'!E1780,'By Lot'!E1797)</f>
        <v>26</v>
      </c>
      <c r="F154" s="35">
        <f>SUM('By Lot'!F1661,'By Lot'!F1678,'By Lot'!F1695,'By Lot'!F1712,'By Lot'!F1729,'By Lot'!F1746,'By Lot'!F1763,'By Lot'!F1780,'By Lot'!F1797)</f>
        <v>20</v>
      </c>
      <c r="G154" s="35">
        <f>SUM('By Lot'!G1661,'By Lot'!G1678,'By Lot'!G1695,'By Lot'!G1712,'By Lot'!G1729,'By Lot'!G1746,'By Lot'!G1763,'By Lot'!G1780,'By Lot'!G1797)</f>
        <v>17</v>
      </c>
      <c r="H154" s="35">
        <f>SUM('By Lot'!H1661,'By Lot'!H1678,'By Lot'!H1695,'By Lot'!H1712,'By Lot'!H1729,'By Lot'!H1746,'By Lot'!H1763,'By Lot'!H1780,'By Lot'!H1797)</f>
        <v>17</v>
      </c>
      <c r="I154" s="35">
        <f>SUM('By Lot'!I1661,'By Lot'!I1678,'By Lot'!I1695,'By Lot'!I1712,'By Lot'!I1729,'By Lot'!I1746,'By Lot'!I1763,'By Lot'!I1780,'By Lot'!I1797)</f>
        <v>17</v>
      </c>
      <c r="J154" s="35">
        <f>SUM('By Lot'!J1661,'By Lot'!J1678,'By Lot'!J1695,'By Lot'!J1712,'By Lot'!J1729,'By Lot'!J1746,'By Lot'!J1763,'By Lot'!J1780,'By Lot'!J1797)</f>
        <v>18</v>
      </c>
      <c r="K154" s="35">
        <f>SUM('By Lot'!K1661,'By Lot'!K1678,'By Lot'!K1695,'By Lot'!K1712,'By Lot'!K1729,'By Lot'!K1746,'By Lot'!K1763,'By Lot'!K1780,'By Lot'!K1797)</f>
        <v>18</v>
      </c>
      <c r="L154" s="35">
        <f>SUM('By Lot'!L1661,'By Lot'!L1678,'By Lot'!L1695,'By Lot'!L1712,'By Lot'!L1729,'By Lot'!L1746,'By Lot'!L1763,'By Lot'!L1780,'By Lot'!L1797)</f>
        <v>18</v>
      </c>
      <c r="M154" s="36">
        <f>SUM('By Lot'!M1661,'By Lot'!M1678,'By Lot'!M1695,'By Lot'!M1712,'By Lot'!M1729,'By Lot'!M1746,'By Lot'!M1763,'By Lot'!M1780,'By Lot'!M1797)</f>
        <v>22</v>
      </c>
      <c r="N154" s="37">
        <f t="shared" si="17"/>
        <v>17</v>
      </c>
      <c r="O154" s="38">
        <f t="shared" si="18"/>
        <v>26</v>
      </c>
      <c r="P154" s="39">
        <f t="shared" si="19"/>
        <v>0.6046511627906976</v>
      </c>
    </row>
    <row r="155" spans="1:16" ht="11.25">
      <c r="A155" s="5"/>
      <c r="B155" s="33" t="s">
        <v>89</v>
      </c>
      <c r="C155" s="33">
        <f>SUM('By Lot'!C1662:C1667,'By Lot'!C1679:C1684,'By Lot'!C1696:C1701,'By Lot'!C1713:C1718,'By Lot'!C1730:C1735,'By Lot'!C1747:C1752,'By Lot'!C1764:C1769,'By Lot'!C1781:C1786,'By Lot'!C1798:C1803)</f>
        <v>42</v>
      </c>
      <c r="D155" s="34">
        <f>SUM('By Lot'!D1662:D1667,'By Lot'!D1679:D1684,'By Lot'!D1696:D1701,'By Lot'!D1713:D1718,'By Lot'!D1730:D1735,'By Lot'!D1747:D1752,'By Lot'!D1764:D1769,'By Lot'!D1781:D1786,'By Lot'!D1798:D1803)</f>
        <v>29</v>
      </c>
      <c r="E155" s="35">
        <f>SUM('By Lot'!E1662:E1667,'By Lot'!E1679:E1684,'By Lot'!E1696:E1701,'By Lot'!E1713:E1718,'By Lot'!E1730:E1735,'By Lot'!E1747:E1752,'By Lot'!E1764:E1769,'By Lot'!E1781:E1786,'By Lot'!E1798:E1803)</f>
        <v>19</v>
      </c>
      <c r="F155" s="35">
        <f>SUM('By Lot'!F1662:F1667,'By Lot'!F1679:F1684,'By Lot'!F1696:F1701,'By Lot'!F1713:F1718,'By Lot'!F1730:F1735,'By Lot'!F1747:F1752,'By Lot'!F1764:F1769,'By Lot'!F1781:F1786,'By Lot'!F1798:F1803)</f>
        <v>12</v>
      </c>
      <c r="G155" s="35">
        <f>SUM('By Lot'!G1662:G1667,'By Lot'!G1679:G1684,'By Lot'!G1696:G1701,'By Lot'!G1713:G1718,'By Lot'!G1730:G1735,'By Lot'!G1747:G1752,'By Lot'!G1764:G1769,'By Lot'!G1781:G1786,'By Lot'!G1798:G1803)</f>
        <v>12</v>
      </c>
      <c r="H155" s="35">
        <f>SUM('By Lot'!H1662:H1667,'By Lot'!H1679:H1684,'By Lot'!H1696:H1701,'By Lot'!H1713:H1718,'By Lot'!H1730:H1735,'By Lot'!H1747:H1752,'By Lot'!H1764:H1769,'By Lot'!H1781:H1786,'By Lot'!H1798:H1803)</f>
        <v>14</v>
      </c>
      <c r="I155" s="35">
        <f>SUM('By Lot'!I1662:I1667,'By Lot'!I1679:I1684,'By Lot'!I1696:I1701,'By Lot'!I1713:I1718,'By Lot'!I1730:I1735,'By Lot'!I1747:I1752,'By Lot'!I1764:I1769,'By Lot'!I1781:I1786,'By Lot'!I1798:I1803)</f>
        <v>15</v>
      </c>
      <c r="J155" s="35">
        <f>SUM('By Lot'!J1662:J1667,'By Lot'!J1679:J1684,'By Lot'!J1696:J1701,'By Lot'!J1713:J1718,'By Lot'!J1730:J1735,'By Lot'!J1747:J1752,'By Lot'!J1764:J1769,'By Lot'!J1781:J1786,'By Lot'!J1798:J1803)</f>
        <v>15</v>
      </c>
      <c r="K155" s="35">
        <f>SUM('By Lot'!K1662:K1667,'By Lot'!K1679:K1684,'By Lot'!K1696:K1701,'By Lot'!K1713:K1718,'By Lot'!K1730:K1735,'By Lot'!K1747:K1752,'By Lot'!K1764:K1769,'By Lot'!K1781:K1786,'By Lot'!K1798:K1803)</f>
        <v>13</v>
      </c>
      <c r="L155" s="35">
        <f>SUM('By Lot'!L1662:L1667,'By Lot'!L1679:L1684,'By Lot'!L1696:L1701,'By Lot'!L1713:L1718,'By Lot'!L1730:L1735,'By Lot'!L1747:L1752,'By Lot'!L1764:L1769,'By Lot'!L1781:L1786,'By Lot'!L1798:L1803)</f>
        <v>17</v>
      </c>
      <c r="M155" s="36">
        <f>SUM('By Lot'!M1662:M1667,'By Lot'!M1679:M1684,'By Lot'!M1696:M1701,'By Lot'!M1713:M1718,'By Lot'!M1730:M1735,'By Lot'!M1747:M1752,'By Lot'!M1764:M1769,'By Lot'!M1781:M1786,'By Lot'!M1798:M1803)</f>
        <v>24</v>
      </c>
      <c r="N155" s="37">
        <f t="shared" si="17"/>
        <v>12</v>
      </c>
      <c r="O155" s="38">
        <f t="shared" si="18"/>
        <v>30</v>
      </c>
      <c r="P155" s="39">
        <f t="shared" si="19"/>
        <v>0.7142857142857143</v>
      </c>
    </row>
    <row r="156" spans="1:16" ht="11.25">
      <c r="A156" s="5"/>
      <c r="B156" s="33" t="s">
        <v>93</v>
      </c>
      <c r="C156" s="33">
        <f>SUM('By Lot'!C1668,'By Lot'!C1685,'By Lot'!C1702,'By Lot'!C1719,'By Lot'!C1736,'By Lot'!C1753,'By Lot'!C1770,'By Lot'!C1787,'By Lot'!C1804)</f>
        <v>30</v>
      </c>
      <c r="D156" s="34">
        <f>SUM('By Lot'!D1668,'By Lot'!D1685,'By Lot'!D1702,'By Lot'!D1719,'By Lot'!D1736,'By Lot'!D1753,'By Lot'!D1770,'By Lot'!D1787,'By Lot'!D1804)</f>
        <v>12</v>
      </c>
      <c r="E156" s="35">
        <f>SUM('By Lot'!E1668,'By Lot'!E1685,'By Lot'!E1702,'By Lot'!E1719,'By Lot'!E1736,'By Lot'!E1753,'By Lot'!E1770,'By Lot'!E1787,'By Lot'!E1804)</f>
        <v>8</v>
      </c>
      <c r="F156" s="35">
        <f>SUM('By Lot'!F1668,'By Lot'!F1685,'By Lot'!F1702,'By Lot'!F1719,'By Lot'!F1736,'By Lot'!F1753,'By Lot'!F1770,'By Lot'!F1787,'By Lot'!F1804)</f>
        <v>6</v>
      </c>
      <c r="G156" s="35">
        <f>SUM('By Lot'!G1668,'By Lot'!G1685,'By Lot'!G1702,'By Lot'!G1719,'By Lot'!G1736,'By Lot'!G1753,'By Lot'!G1770,'By Lot'!G1787,'By Lot'!G1804)</f>
        <v>7</v>
      </c>
      <c r="H156" s="35">
        <f>SUM('By Lot'!H1668,'By Lot'!H1685,'By Lot'!H1702,'By Lot'!H1719,'By Lot'!H1736,'By Lot'!H1753,'By Lot'!H1770,'By Lot'!H1787,'By Lot'!H1804)</f>
        <v>8</v>
      </c>
      <c r="I156" s="35">
        <f>SUM('By Lot'!I1668,'By Lot'!I1685,'By Lot'!I1702,'By Lot'!I1719,'By Lot'!I1736,'By Lot'!I1753,'By Lot'!I1770,'By Lot'!I1787,'By Lot'!I1804)</f>
        <v>8</v>
      </c>
      <c r="J156" s="35">
        <f>SUM('By Lot'!J1668,'By Lot'!J1685,'By Lot'!J1702,'By Lot'!J1719,'By Lot'!J1736,'By Lot'!J1753,'By Lot'!J1770,'By Lot'!J1787,'By Lot'!J1804)</f>
        <v>5</v>
      </c>
      <c r="K156" s="35">
        <f>SUM('By Lot'!K1668,'By Lot'!K1685,'By Lot'!K1702,'By Lot'!K1719,'By Lot'!K1736,'By Lot'!K1753,'By Lot'!K1770,'By Lot'!K1787,'By Lot'!K1804)</f>
        <v>9</v>
      </c>
      <c r="L156" s="35">
        <f>SUM('By Lot'!L1668,'By Lot'!L1685,'By Lot'!L1702,'By Lot'!L1719,'By Lot'!L1736,'By Lot'!L1753,'By Lot'!L1770,'By Lot'!L1787,'By Lot'!L1804)</f>
        <v>13</v>
      </c>
      <c r="M156" s="36">
        <f>SUM('By Lot'!M1668,'By Lot'!M1685,'By Lot'!M1702,'By Lot'!M1719,'By Lot'!M1736,'By Lot'!M1753,'By Lot'!M1770,'By Lot'!M1787,'By Lot'!M1804)</f>
        <v>19</v>
      </c>
      <c r="N156" s="37">
        <f t="shared" si="17"/>
        <v>5</v>
      </c>
      <c r="O156" s="38">
        <f t="shared" si="18"/>
        <v>25</v>
      </c>
      <c r="P156" s="39">
        <f t="shared" si="19"/>
        <v>0.8333333333333334</v>
      </c>
    </row>
    <row r="157" spans="1:16" ht="11.25">
      <c r="A157" s="5"/>
      <c r="B157" s="33" t="s">
        <v>254</v>
      </c>
      <c r="C157" s="33">
        <f>SUM('By Lot'!C1669,'By Lot'!C1686,'By Lot'!C1703,'By Lot'!C1720,'By Lot'!C1737,'By Lot'!C1754,'By Lot'!C1771,'By Lot'!C1788,'By Lot'!C1805)</f>
        <v>9</v>
      </c>
      <c r="D157" s="34">
        <f>SUM('By Lot'!D1669,'By Lot'!D1686,'By Lot'!D1703,'By Lot'!D1720,'By Lot'!D1737,'By Lot'!D1754,'By Lot'!D1771,'By Lot'!D1788,'By Lot'!D1805)</f>
        <v>3</v>
      </c>
      <c r="E157" s="35">
        <f>SUM('By Lot'!E1669,'By Lot'!E1686,'By Lot'!E1703,'By Lot'!E1720,'By Lot'!E1737,'By Lot'!E1754,'By Lot'!E1771,'By Lot'!E1788,'By Lot'!E1805)</f>
        <v>3</v>
      </c>
      <c r="F157" s="35">
        <f>SUM('By Lot'!F1669,'By Lot'!F1686,'By Lot'!F1703,'By Lot'!F1720,'By Lot'!F1737,'By Lot'!F1754,'By Lot'!F1771,'By Lot'!F1788,'By Lot'!F1805)</f>
        <v>3</v>
      </c>
      <c r="G157" s="35">
        <f>SUM('By Lot'!G1669,'By Lot'!G1686,'By Lot'!G1703,'By Lot'!G1720,'By Lot'!G1737,'By Lot'!G1754,'By Lot'!G1771,'By Lot'!G1788,'By Lot'!G1805)</f>
        <v>1</v>
      </c>
      <c r="H157" s="35">
        <f>SUM('By Lot'!H1669,'By Lot'!H1686,'By Lot'!H1703,'By Lot'!H1720,'By Lot'!H1737,'By Lot'!H1754,'By Lot'!H1771,'By Lot'!H1788,'By Lot'!H1805)</f>
        <v>2</v>
      </c>
      <c r="I157" s="35">
        <f>SUM('By Lot'!I1669,'By Lot'!I1686,'By Lot'!I1703,'By Lot'!I1720,'By Lot'!I1737,'By Lot'!I1754,'By Lot'!I1771,'By Lot'!I1788,'By Lot'!I1805)</f>
        <v>2</v>
      </c>
      <c r="J157" s="35">
        <f>SUM('By Lot'!J1669,'By Lot'!J1686,'By Lot'!J1703,'By Lot'!J1720,'By Lot'!J1737,'By Lot'!J1754,'By Lot'!J1771,'By Lot'!J1788,'By Lot'!J1805)</f>
        <v>2</v>
      </c>
      <c r="K157" s="35">
        <f>SUM('By Lot'!K1669,'By Lot'!K1686,'By Lot'!K1703,'By Lot'!K1720,'By Lot'!K1737,'By Lot'!K1754,'By Lot'!K1771,'By Lot'!K1788,'By Lot'!K1805)</f>
        <v>3</v>
      </c>
      <c r="L157" s="35">
        <f>SUM('By Lot'!L1669,'By Lot'!L1686,'By Lot'!L1703,'By Lot'!L1720,'By Lot'!L1737,'By Lot'!L1754,'By Lot'!L1771,'By Lot'!L1788,'By Lot'!L1805)</f>
        <v>2</v>
      </c>
      <c r="M157" s="36">
        <f>SUM('By Lot'!M1669,'By Lot'!M1686,'By Lot'!M1703,'By Lot'!M1720,'By Lot'!M1737,'By Lot'!M1754,'By Lot'!M1771,'By Lot'!M1788,'By Lot'!M1805)</f>
        <v>1</v>
      </c>
      <c r="N157" s="37">
        <f t="shared" si="17"/>
        <v>1</v>
      </c>
      <c r="O157" s="38">
        <f t="shared" si="18"/>
        <v>8</v>
      </c>
      <c r="P157" s="39">
        <f t="shared" si="19"/>
        <v>0.8888888888888888</v>
      </c>
    </row>
    <row r="158" spans="1:16" ht="11.25">
      <c r="A158" s="5"/>
      <c r="B158" s="33" t="s">
        <v>255</v>
      </c>
      <c r="C158" s="33">
        <f>SUM('By Lot'!C1670,'By Lot'!C1687,'By Lot'!C1704,'By Lot'!C1721,'By Lot'!C1738,'By Lot'!C1755,'By Lot'!C1772,'By Lot'!C1789,'By Lot'!C1806)</f>
        <v>6</v>
      </c>
      <c r="D158" s="34">
        <f>SUM('By Lot'!D1670,'By Lot'!D1687,'By Lot'!D1704,'By Lot'!D1721,'By Lot'!D1738,'By Lot'!D1755,'By Lot'!D1772,'By Lot'!D1789,'By Lot'!D1806)</f>
        <v>4</v>
      </c>
      <c r="E158" s="35">
        <f>SUM('By Lot'!E1670,'By Lot'!E1687,'By Lot'!E1704,'By Lot'!E1721,'By Lot'!E1738,'By Lot'!E1755,'By Lot'!E1772,'By Lot'!E1789,'By Lot'!E1806)</f>
        <v>3</v>
      </c>
      <c r="F158" s="35">
        <f>SUM('By Lot'!F1670,'By Lot'!F1687,'By Lot'!F1704,'By Lot'!F1721,'By Lot'!F1738,'By Lot'!F1755,'By Lot'!F1772,'By Lot'!F1789,'By Lot'!F1806)</f>
        <v>1</v>
      </c>
      <c r="G158" s="35">
        <f>SUM('By Lot'!G1670,'By Lot'!G1687,'By Lot'!G1704,'By Lot'!G1721,'By Lot'!G1738,'By Lot'!G1755,'By Lot'!G1772,'By Lot'!G1789,'By Lot'!G1806)</f>
        <v>1</v>
      </c>
      <c r="H158" s="35">
        <f>SUM('By Lot'!H1670,'By Lot'!H1687,'By Lot'!H1704,'By Lot'!H1721,'By Lot'!H1738,'By Lot'!H1755,'By Lot'!H1772,'By Lot'!H1789,'By Lot'!H1806)</f>
        <v>1</v>
      </c>
      <c r="I158" s="35">
        <f>SUM('By Lot'!I1670,'By Lot'!I1687,'By Lot'!I1704,'By Lot'!I1721,'By Lot'!I1738,'By Lot'!I1755,'By Lot'!I1772,'By Lot'!I1789,'By Lot'!I1806)</f>
        <v>1</v>
      </c>
      <c r="J158" s="35">
        <f>SUM('By Lot'!J1670,'By Lot'!J1687,'By Lot'!J1704,'By Lot'!J1721,'By Lot'!J1738,'By Lot'!J1755,'By Lot'!J1772,'By Lot'!J1789,'By Lot'!J1806)</f>
        <v>2</v>
      </c>
      <c r="K158" s="35">
        <f>SUM('By Lot'!K1670,'By Lot'!K1687,'By Lot'!K1704,'By Lot'!K1721,'By Lot'!K1738,'By Lot'!K1755,'By Lot'!K1772,'By Lot'!K1789,'By Lot'!K1806)</f>
        <v>2</v>
      </c>
      <c r="L158" s="35">
        <f>SUM('By Lot'!L1670,'By Lot'!L1687,'By Lot'!L1704,'By Lot'!L1721,'By Lot'!L1738,'By Lot'!L1755,'By Lot'!L1772,'By Lot'!L1789,'By Lot'!L1806)</f>
        <v>3</v>
      </c>
      <c r="M158" s="36">
        <f>SUM('By Lot'!M1670,'By Lot'!M1687,'By Lot'!M1704,'By Lot'!M1721,'By Lot'!M1738,'By Lot'!M1755,'By Lot'!M1772,'By Lot'!M1789,'By Lot'!M1806)</f>
        <v>4</v>
      </c>
      <c r="N158" s="37">
        <f t="shared" si="17"/>
        <v>1</v>
      </c>
      <c r="O158" s="38">
        <f t="shared" si="18"/>
        <v>5</v>
      </c>
      <c r="P158" s="39">
        <f t="shared" si="19"/>
        <v>0.8333333333333334</v>
      </c>
    </row>
    <row r="159" spans="1:16" ht="11.25">
      <c r="A159" s="5"/>
      <c r="B159" s="33" t="s">
        <v>5</v>
      </c>
      <c r="C159" s="33">
        <f>SUM('By Lot'!C1671,'By Lot'!C1688,'By Lot'!C1705,'By Lot'!C1722,'By Lot'!C1739,'By Lot'!C1756,'By Lot'!C1773,'By Lot'!C1790,'By Lot'!C1807)</f>
        <v>6</v>
      </c>
      <c r="D159" s="34">
        <f>SUM('By Lot'!D1671,'By Lot'!D1688,'By Lot'!D1705,'By Lot'!D1722,'By Lot'!D1739,'By Lot'!D1756,'By Lot'!D1773,'By Lot'!D1790,'By Lot'!D1807)</f>
        <v>5</v>
      </c>
      <c r="E159" s="35">
        <f>SUM('By Lot'!E1671,'By Lot'!E1688,'By Lot'!E1705,'By Lot'!E1722,'By Lot'!E1739,'By Lot'!E1756,'By Lot'!E1773,'By Lot'!E1790,'By Lot'!E1807)</f>
        <v>4</v>
      </c>
      <c r="F159" s="35">
        <f>SUM('By Lot'!F1671,'By Lot'!F1688,'By Lot'!F1705,'By Lot'!F1722,'By Lot'!F1739,'By Lot'!F1756,'By Lot'!F1773,'By Lot'!F1790,'By Lot'!F1807)</f>
        <v>4</v>
      </c>
      <c r="G159" s="35">
        <f>SUM('By Lot'!G1671,'By Lot'!G1688,'By Lot'!G1705,'By Lot'!G1722,'By Lot'!G1739,'By Lot'!G1756,'By Lot'!G1773,'By Lot'!G1790,'By Lot'!G1807)</f>
        <v>2</v>
      </c>
      <c r="H159" s="35">
        <f>SUM('By Lot'!H1671,'By Lot'!H1688,'By Lot'!H1705,'By Lot'!H1722,'By Lot'!H1739,'By Lot'!H1756,'By Lot'!H1773,'By Lot'!H1790,'By Lot'!H1807)</f>
        <v>3</v>
      </c>
      <c r="I159" s="35">
        <f>SUM('By Lot'!I1671,'By Lot'!I1688,'By Lot'!I1705,'By Lot'!I1722,'By Lot'!I1739,'By Lot'!I1756,'By Lot'!I1773,'By Lot'!I1790,'By Lot'!I1807)</f>
        <v>3</v>
      </c>
      <c r="J159" s="35">
        <f>SUM('By Lot'!J1671,'By Lot'!J1688,'By Lot'!J1705,'By Lot'!J1722,'By Lot'!J1739,'By Lot'!J1756,'By Lot'!J1773,'By Lot'!J1790,'By Lot'!J1807)</f>
        <v>3</v>
      </c>
      <c r="K159" s="35">
        <f>SUM('By Lot'!K1671,'By Lot'!K1688,'By Lot'!K1705,'By Lot'!K1722,'By Lot'!K1739,'By Lot'!K1756,'By Lot'!K1773,'By Lot'!K1790,'By Lot'!K1807)</f>
        <v>3</v>
      </c>
      <c r="L159" s="35">
        <f>SUM('By Lot'!L1671,'By Lot'!L1688,'By Lot'!L1705,'By Lot'!L1722,'By Lot'!L1739,'By Lot'!L1756,'By Lot'!L1773,'By Lot'!L1790,'By Lot'!L1807)</f>
        <v>3</v>
      </c>
      <c r="M159" s="36">
        <f>SUM('By Lot'!M1671,'By Lot'!M1688,'By Lot'!M1705,'By Lot'!M1722,'By Lot'!M1739,'By Lot'!M1756,'By Lot'!M1773,'By Lot'!M1790,'By Lot'!M1807)</f>
        <v>4</v>
      </c>
      <c r="N159" s="37">
        <f t="shared" si="17"/>
        <v>2</v>
      </c>
      <c r="O159" s="38">
        <f t="shared" si="18"/>
        <v>4</v>
      </c>
      <c r="P159" s="39">
        <f t="shared" si="19"/>
        <v>0.6666666666666666</v>
      </c>
    </row>
    <row r="160" spans="1:16" ht="11.25">
      <c r="A160" s="40"/>
      <c r="B160" s="41" t="s">
        <v>6</v>
      </c>
      <c r="C160" s="41">
        <f aca="true" t="shared" si="22" ref="C160:M160">SUM(C150:C159)</f>
        <v>821</v>
      </c>
      <c r="D160" s="42">
        <f t="shared" si="22"/>
        <v>415</v>
      </c>
      <c r="E160" s="43">
        <f t="shared" si="22"/>
        <v>179</v>
      </c>
      <c r="F160" s="43">
        <f t="shared" si="22"/>
        <v>84</v>
      </c>
      <c r="G160" s="43">
        <f t="shared" si="22"/>
        <v>53</v>
      </c>
      <c r="H160" s="43">
        <f t="shared" si="22"/>
        <v>60</v>
      </c>
      <c r="I160" s="43">
        <f t="shared" si="22"/>
        <v>68</v>
      </c>
      <c r="J160" s="43">
        <f t="shared" si="22"/>
        <v>69</v>
      </c>
      <c r="K160" s="43">
        <f t="shared" si="22"/>
        <v>86</v>
      </c>
      <c r="L160" s="43">
        <f t="shared" si="22"/>
        <v>162</v>
      </c>
      <c r="M160" s="44">
        <f t="shared" si="22"/>
        <v>294</v>
      </c>
      <c r="N160" s="45">
        <f t="shared" si="17"/>
        <v>53</v>
      </c>
      <c r="O160" s="46">
        <f t="shared" si="18"/>
        <v>768</v>
      </c>
      <c r="P160" s="47">
        <f t="shared" si="19"/>
        <v>0.9354445797807551</v>
      </c>
    </row>
    <row r="161" spans="1:16" ht="11.25">
      <c r="A161" s="32" t="s">
        <v>196</v>
      </c>
      <c r="B161" s="33" t="s">
        <v>0</v>
      </c>
      <c r="C161" s="33">
        <f>SUM('By Lot'!C1180,'By Lot'!C1214,'By Lot'!C1231,'By Lot'!C1248,'By Lot'!C1265,'By Lot'!C1282,'By Lot'!C1299,'By Lot'!C1333,'By Lot'!C1350,'By Lot'!C1486)</f>
        <v>24</v>
      </c>
      <c r="D161" s="34">
        <f>SUM('By Lot'!D1180,'By Lot'!D1214,'By Lot'!D1231,'By Lot'!D1248,'By Lot'!D1265,'By Lot'!D1282,'By Lot'!D1299,'By Lot'!D1333,'By Lot'!D1350,'By Lot'!D1486)</f>
        <v>1</v>
      </c>
      <c r="E161" s="35">
        <f>SUM('By Lot'!E1180,'By Lot'!E1214,'By Lot'!E1231,'By Lot'!E1248,'By Lot'!E1265,'By Lot'!E1282,'By Lot'!E1299,'By Lot'!E1333,'By Lot'!E1350,'By Lot'!E1486)</f>
        <v>0</v>
      </c>
      <c r="F161" s="35">
        <f>SUM('By Lot'!F1180,'By Lot'!F1214,'By Lot'!F1231,'By Lot'!F1248,'By Lot'!F1265,'By Lot'!F1282,'By Lot'!F1299,'By Lot'!F1333,'By Lot'!F1350,'By Lot'!F1486)</f>
        <v>0</v>
      </c>
      <c r="G161" s="35">
        <f>SUM('By Lot'!G1180,'By Lot'!G1214,'By Lot'!G1231,'By Lot'!G1248,'By Lot'!G1265,'By Lot'!G1282,'By Lot'!G1299,'By Lot'!G1333,'By Lot'!G1350,'By Lot'!G1486)</f>
        <v>0</v>
      </c>
      <c r="H161" s="35">
        <f>SUM('By Lot'!H1180,'By Lot'!H1214,'By Lot'!H1231,'By Lot'!H1248,'By Lot'!H1265,'By Lot'!H1282,'By Lot'!H1299,'By Lot'!H1333,'By Lot'!H1350,'By Lot'!H1486)</f>
        <v>0</v>
      </c>
      <c r="I161" s="35">
        <f>SUM('By Lot'!I1180,'By Lot'!I1214,'By Lot'!I1231,'By Lot'!I1248,'By Lot'!I1265,'By Lot'!I1282,'By Lot'!I1299,'By Lot'!I1333,'By Lot'!I1350,'By Lot'!I1486)</f>
        <v>0</v>
      </c>
      <c r="J161" s="35">
        <f>SUM('By Lot'!J1180,'By Lot'!J1214,'By Lot'!J1231,'By Lot'!J1248,'By Lot'!J1265,'By Lot'!J1282,'By Lot'!J1299,'By Lot'!J1333,'By Lot'!J1350,'By Lot'!J1486)</f>
        <v>0</v>
      </c>
      <c r="K161" s="35">
        <f>SUM('By Lot'!K1180,'By Lot'!K1214,'By Lot'!K1231,'By Lot'!K1248,'By Lot'!K1265,'By Lot'!K1282,'By Lot'!K1299,'By Lot'!K1333,'By Lot'!K1350,'By Lot'!K1486)</f>
        <v>1</v>
      </c>
      <c r="L161" s="35">
        <f>SUM('By Lot'!L1180,'By Lot'!L1214,'By Lot'!L1231,'By Lot'!L1248,'By Lot'!L1265,'By Lot'!L1282,'By Lot'!L1299,'By Lot'!L1333,'By Lot'!L1350,'By Lot'!L1486)</f>
        <v>1</v>
      </c>
      <c r="M161" s="36">
        <f>SUM('By Lot'!M1180,'By Lot'!M1214,'By Lot'!M1231,'By Lot'!M1248,'By Lot'!M1265,'By Lot'!M1282,'By Lot'!M1299,'By Lot'!M1333,'By Lot'!M1350,'By Lot'!M1486)</f>
        <v>1</v>
      </c>
      <c r="N161" s="37">
        <f t="shared" si="17"/>
        <v>0</v>
      </c>
      <c r="O161" s="38">
        <f t="shared" si="18"/>
        <v>24</v>
      </c>
      <c r="P161" s="39">
        <f t="shared" si="19"/>
        <v>1</v>
      </c>
    </row>
    <row r="162" spans="1:16" ht="11.25">
      <c r="A162" s="5" t="s">
        <v>203</v>
      </c>
      <c r="B162" s="33" t="s">
        <v>1</v>
      </c>
      <c r="C162" s="33">
        <f>SUM('By Lot'!C1181,'By Lot'!C1215,'By Lot'!C1232,'By Lot'!C1249,'By Lot'!C1266,'By Lot'!C1283,'By Lot'!C1300,'By Lot'!C1334,'By Lot'!C1351,'By Lot'!C1487)</f>
        <v>6</v>
      </c>
      <c r="D162" s="34">
        <f>SUM('By Lot'!D1181,'By Lot'!D1215,'By Lot'!D1232,'By Lot'!D1249,'By Lot'!D1266,'By Lot'!D1283,'By Lot'!D1300,'By Lot'!D1334,'By Lot'!D1351,'By Lot'!D1487)</f>
        <v>0</v>
      </c>
      <c r="E162" s="35">
        <f>SUM('By Lot'!E1181,'By Lot'!E1215,'By Lot'!E1232,'By Lot'!E1249,'By Lot'!E1266,'By Lot'!E1283,'By Lot'!E1300,'By Lot'!E1334,'By Lot'!E1351,'By Lot'!E1487)</f>
        <v>0</v>
      </c>
      <c r="F162" s="35">
        <f>SUM('By Lot'!F1181,'By Lot'!F1215,'By Lot'!F1232,'By Lot'!F1249,'By Lot'!F1266,'By Lot'!F1283,'By Lot'!F1300,'By Lot'!F1334,'By Lot'!F1351,'By Lot'!F1487)</f>
        <v>0</v>
      </c>
      <c r="G162" s="35">
        <f>SUM('By Lot'!G1181,'By Lot'!G1215,'By Lot'!G1232,'By Lot'!G1249,'By Lot'!G1266,'By Lot'!G1283,'By Lot'!G1300,'By Lot'!G1334,'By Lot'!G1351,'By Lot'!G1487)</f>
        <v>0</v>
      </c>
      <c r="H162" s="35">
        <f>SUM('By Lot'!H1181,'By Lot'!H1215,'By Lot'!H1232,'By Lot'!H1249,'By Lot'!H1266,'By Lot'!H1283,'By Lot'!H1300,'By Lot'!H1334,'By Lot'!H1351,'By Lot'!H1487)</f>
        <v>0</v>
      </c>
      <c r="I162" s="35">
        <f>SUM('By Lot'!I1181,'By Lot'!I1215,'By Lot'!I1232,'By Lot'!I1249,'By Lot'!I1266,'By Lot'!I1283,'By Lot'!I1300,'By Lot'!I1334,'By Lot'!I1351,'By Lot'!I1487)</f>
        <v>0</v>
      </c>
      <c r="J162" s="35">
        <f>SUM('By Lot'!J1181,'By Lot'!J1215,'By Lot'!J1232,'By Lot'!J1249,'By Lot'!J1266,'By Lot'!J1283,'By Lot'!J1300,'By Lot'!J1334,'By Lot'!J1351,'By Lot'!J1487)</f>
        <v>0</v>
      </c>
      <c r="K162" s="35">
        <f>SUM('By Lot'!K1181,'By Lot'!K1215,'By Lot'!K1232,'By Lot'!K1249,'By Lot'!K1266,'By Lot'!K1283,'By Lot'!K1300,'By Lot'!K1334,'By Lot'!K1351,'By Lot'!K1487)</f>
        <v>0</v>
      </c>
      <c r="L162" s="35">
        <f>SUM('By Lot'!L1181,'By Lot'!L1215,'By Lot'!L1232,'By Lot'!L1249,'By Lot'!L1266,'By Lot'!L1283,'By Lot'!L1300,'By Lot'!L1334,'By Lot'!L1351,'By Lot'!L1487)</f>
        <v>0</v>
      </c>
      <c r="M162" s="36">
        <f>SUM('By Lot'!M1181,'By Lot'!M1215,'By Lot'!M1232,'By Lot'!M1249,'By Lot'!M1266,'By Lot'!M1283,'By Lot'!M1300,'By Lot'!M1334,'By Lot'!M1351,'By Lot'!M1487)</f>
        <v>1</v>
      </c>
      <c r="N162" s="37">
        <f t="shared" si="17"/>
        <v>0</v>
      </c>
      <c r="O162" s="38">
        <f t="shared" si="18"/>
        <v>6</v>
      </c>
      <c r="P162" s="39">
        <f t="shared" si="19"/>
        <v>1</v>
      </c>
    </row>
    <row r="163" spans="1:16" ht="11.25">
      <c r="A163" s="5"/>
      <c r="B163" s="33" t="s">
        <v>2</v>
      </c>
      <c r="C163" s="33"/>
      <c r="D163" s="34"/>
      <c r="E163" s="35"/>
      <c r="F163" s="35"/>
      <c r="G163" s="35"/>
      <c r="H163" s="35"/>
      <c r="I163" s="35"/>
      <c r="J163" s="35"/>
      <c r="K163" s="35"/>
      <c r="L163" s="35"/>
      <c r="M163" s="36"/>
      <c r="N163" s="37"/>
      <c r="O163" s="38"/>
      <c r="P163" s="39"/>
    </row>
    <row r="164" spans="1:16" ht="11.25">
      <c r="A164" s="5"/>
      <c r="B164" s="33" t="s">
        <v>449</v>
      </c>
      <c r="C164" s="33">
        <f>SUM('By Lot'!C1183:C1184,'By Lot'!C1217:C1218,'By Lot'!C1234:C1235,'By Lot'!C1251:C1252,'By Lot'!C1268:C1269,'By Lot'!C1285:C1286,'By Lot'!C1302:C1303,'By Lot'!C1336:C1337,'By Lot'!C1353:C1354,'By Lot'!C1489:C1490)</f>
        <v>24</v>
      </c>
      <c r="D164" s="34">
        <f>SUM('By Lot'!D1183:D1184,'By Lot'!D1217:D1218,'By Lot'!D1234:D1235,'By Lot'!D1251:D1252,'By Lot'!D1268:D1269,'By Lot'!D1285:D1286,'By Lot'!D1302:D1303,'By Lot'!D1336:D1337,'By Lot'!D1353:D1354,'By Lot'!D1489:D1490)</f>
        <v>18</v>
      </c>
      <c r="E164" s="35">
        <f>SUM('By Lot'!E1183:E1184,'By Lot'!E1217:E1218,'By Lot'!E1234:E1235,'By Lot'!E1251:E1252,'By Lot'!E1268:E1269,'By Lot'!E1285:E1286,'By Lot'!E1302:E1303,'By Lot'!E1336:E1337,'By Lot'!E1353:E1354,'By Lot'!E1489:E1490)</f>
        <v>10</v>
      </c>
      <c r="F164" s="35">
        <f>SUM('By Lot'!F1183:F1184,'By Lot'!F1217:F1218,'By Lot'!F1234:F1235,'By Lot'!F1251:F1252,'By Lot'!F1268:F1269,'By Lot'!F1285:F1286,'By Lot'!F1302:F1303,'By Lot'!F1336:F1337,'By Lot'!F1353:F1354,'By Lot'!F1489:F1490)</f>
        <v>2</v>
      </c>
      <c r="G164" s="35">
        <f>SUM('By Lot'!G1183:G1184,'By Lot'!G1217:G1218,'By Lot'!G1234:G1235,'By Lot'!G1251:G1252,'By Lot'!G1268:G1269,'By Lot'!G1285:G1286,'By Lot'!G1302:G1303,'By Lot'!G1336:G1337,'By Lot'!G1353:G1354,'By Lot'!G1489:G1490)</f>
        <v>0</v>
      </c>
      <c r="H164" s="35">
        <f>SUM('By Lot'!H1183:H1184,'By Lot'!H1217:H1218,'By Lot'!H1234:H1235,'By Lot'!H1251:H1252,'By Lot'!H1268:H1269,'By Lot'!H1285:H1286,'By Lot'!H1302:H1303,'By Lot'!H1336:H1337,'By Lot'!H1353:H1354,'By Lot'!H1489:H1490)</f>
        <v>0</v>
      </c>
      <c r="I164" s="35">
        <f>SUM('By Lot'!I1183:I1184,'By Lot'!I1217:I1218,'By Lot'!I1234:I1235,'By Lot'!I1251:I1252,'By Lot'!I1268:I1269,'By Lot'!I1285:I1286,'By Lot'!I1302:I1303,'By Lot'!I1336:I1337,'By Lot'!I1353:I1354,'By Lot'!I1489:I1490)</f>
        <v>2</v>
      </c>
      <c r="J164" s="35">
        <f>SUM('By Lot'!J1183:J1184,'By Lot'!J1217:J1218,'By Lot'!J1234:J1235,'By Lot'!J1251:J1252,'By Lot'!J1268:J1269,'By Lot'!J1285:J1286,'By Lot'!J1302:J1303,'By Lot'!J1336:J1337,'By Lot'!J1353:J1354,'By Lot'!J1489:J1490)</f>
        <v>4</v>
      </c>
      <c r="K164" s="35">
        <f>SUM('By Lot'!K1183:K1184,'By Lot'!K1217:K1218,'By Lot'!K1234:K1235,'By Lot'!K1251:K1252,'By Lot'!K1268:K1269,'By Lot'!K1285:K1286,'By Lot'!K1302:K1303,'By Lot'!K1336:K1337,'By Lot'!K1353:K1354,'By Lot'!K1489:K1490)</f>
        <v>3</v>
      </c>
      <c r="L164" s="35">
        <f>SUM('By Lot'!L1183:L1184,'By Lot'!L1217:L1218,'By Lot'!L1234:L1235,'By Lot'!L1251:L1252,'By Lot'!L1268:L1269,'By Lot'!L1285:L1286,'By Lot'!L1302:L1303,'By Lot'!L1336:L1337,'By Lot'!L1353:L1354,'By Lot'!L1489:L1490)</f>
        <v>6</v>
      </c>
      <c r="M164" s="36">
        <f>SUM('By Lot'!M1183:M1184,'By Lot'!M1217:M1218,'By Lot'!M1234:M1235,'By Lot'!M1251:M1252,'By Lot'!M1268:M1269,'By Lot'!M1285:M1286,'By Lot'!M1302:M1303,'By Lot'!M1336:M1337,'By Lot'!M1353:M1354,'By Lot'!M1489:M1490)</f>
        <v>6</v>
      </c>
      <c r="N164" s="37">
        <f t="shared" si="17"/>
        <v>0</v>
      </c>
      <c r="O164" s="38">
        <f t="shared" si="18"/>
        <v>24</v>
      </c>
      <c r="P164" s="39">
        <f t="shared" si="19"/>
        <v>1</v>
      </c>
    </row>
    <row r="165" spans="1:16" ht="11.25">
      <c r="A165" s="5"/>
      <c r="B165" s="33" t="s">
        <v>4</v>
      </c>
      <c r="C165" s="33">
        <f>SUM('By Lot'!C1185,'By Lot'!C1219,'By Lot'!C1236,'By Lot'!C1253,'By Lot'!C1270,'By Lot'!C1287,'By Lot'!C1304,'By Lot'!C1338,'By Lot'!C1355,'By Lot'!C1491)</f>
        <v>70</v>
      </c>
      <c r="D165" s="34">
        <f>SUM('By Lot'!D1185,'By Lot'!D1219,'By Lot'!D1236,'By Lot'!D1253,'By Lot'!D1270,'By Lot'!D1287,'By Lot'!D1304,'By Lot'!D1338,'By Lot'!D1355,'By Lot'!D1491)</f>
        <v>59</v>
      </c>
      <c r="E165" s="35">
        <f>SUM('By Lot'!E1185,'By Lot'!E1219,'By Lot'!E1236,'By Lot'!E1253,'By Lot'!E1270,'By Lot'!E1287,'By Lot'!E1304,'By Lot'!E1338,'By Lot'!E1355,'By Lot'!E1491)</f>
        <v>49</v>
      </c>
      <c r="F165" s="35">
        <f>SUM('By Lot'!F1185,'By Lot'!F1219,'By Lot'!F1236,'By Lot'!F1253,'By Lot'!F1270,'By Lot'!F1287,'By Lot'!F1304,'By Lot'!F1338,'By Lot'!F1355,'By Lot'!F1491)</f>
        <v>42</v>
      </c>
      <c r="G165" s="35">
        <f>SUM('By Lot'!G1185,'By Lot'!G1219,'By Lot'!G1236,'By Lot'!G1253,'By Lot'!G1270,'By Lot'!G1287,'By Lot'!G1304,'By Lot'!G1338,'By Lot'!G1355,'By Lot'!G1491)</f>
        <v>37</v>
      </c>
      <c r="H165" s="35">
        <f>SUM('By Lot'!H1185,'By Lot'!H1219,'By Lot'!H1236,'By Lot'!H1253,'By Lot'!H1270,'By Lot'!H1287,'By Lot'!H1304,'By Lot'!H1338,'By Lot'!H1355,'By Lot'!H1491)</f>
        <v>38</v>
      </c>
      <c r="I165" s="35">
        <f>SUM('By Lot'!I1185,'By Lot'!I1219,'By Lot'!I1236,'By Lot'!I1253,'By Lot'!I1270,'By Lot'!I1287,'By Lot'!I1304,'By Lot'!I1338,'By Lot'!I1355,'By Lot'!I1491)</f>
        <v>38</v>
      </c>
      <c r="J165" s="35">
        <f>SUM('By Lot'!J1185,'By Lot'!J1219,'By Lot'!J1236,'By Lot'!J1253,'By Lot'!J1270,'By Lot'!J1287,'By Lot'!J1304,'By Lot'!J1338,'By Lot'!J1355,'By Lot'!J1491)</f>
        <v>38</v>
      </c>
      <c r="K165" s="35">
        <f>SUM('By Lot'!K1185,'By Lot'!K1219,'By Lot'!K1236,'By Lot'!K1253,'By Lot'!K1270,'By Lot'!K1287,'By Lot'!K1304,'By Lot'!K1338,'By Lot'!K1355,'By Lot'!K1491)</f>
        <v>36</v>
      </c>
      <c r="L165" s="35">
        <f>SUM('By Lot'!L1185,'By Lot'!L1219,'By Lot'!L1236,'By Lot'!L1253,'By Lot'!L1270,'By Lot'!L1287,'By Lot'!L1304,'By Lot'!L1338,'By Lot'!L1355,'By Lot'!L1491)</f>
        <v>38</v>
      </c>
      <c r="M165" s="36">
        <f>SUM('By Lot'!M1185,'By Lot'!M1219,'By Lot'!M1236,'By Lot'!M1253,'By Lot'!M1270,'By Lot'!M1287,'By Lot'!M1304,'By Lot'!M1338,'By Lot'!M1355,'By Lot'!M1491)</f>
        <v>42</v>
      </c>
      <c r="N165" s="37">
        <f t="shared" si="17"/>
        <v>36</v>
      </c>
      <c r="O165" s="38">
        <f t="shared" si="18"/>
        <v>34</v>
      </c>
      <c r="P165" s="39">
        <f t="shared" si="19"/>
        <v>0.4857142857142857</v>
      </c>
    </row>
    <row r="166" spans="1:16" ht="11.25">
      <c r="A166" s="5"/>
      <c r="B166" s="33" t="s">
        <v>89</v>
      </c>
      <c r="C166" s="33">
        <f>SUM('By Lot'!C1186:C1191,'By Lot'!C1220:C1225,'By Lot'!C1237:C1242,'By Lot'!C1254:C1259,'By Lot'!C1271:C1276,'By Lot'!C1288:C1293,'By Lot'!C1305:C1310,'By Lot'!C1339:C1344,'By Lot'!C1356:C1361,'By Lot'!C1492:C1497)</f>
        <v>49</v>
      </c>
      <c r="D166" s="34">
        <f>SUM('By Lot'!D1186:D1191,'By Lot'!D1220:D1225,'By Lot'!D1237:D1242,'By Lot'!D1254:D1259,'By Lot'!D1271:D1276,'By Lot'!D1288:D1293,'By Lot'!D1305:D1310,'By Lot'!D1339:D1344,'By Lot'!D1356:D1361,'By Lot'!D1492:D1497)</f>
        <v>38</v>
      </c>
      <c r="E166" s="35">
        <f>SUM('By Lot'!E1186:E1191,'By Lot'!E1220:E1225,'By Lot'!E1237:E1242,'By Lot'!E1254:E1259,'By Lot'!E1271:E1276,'By Lot'!E1288:E1293,'By Lot'!E1305:E1310,'By Lot'!E1339:E1344,'By Lot'!E1356:E1361,'By Lot'!E1492:E1497)</f>
        <v>30</v>
      </c>
      <c r="F166" s="35">
        <f>SUM('By Lot'!F1186:F1191,'By Lot'!F1220:F1225,'By Lot'!F1237:F1242,'By Lot'!F1254:F1259,'By Lot'!F1271:F1276,'By Lot'!F1288:F1293,'By Lot'!F1305:F1310,'By Lot'!F1339:F1344,'By Lot'!F1356:F1361,'By Lot'!F1492:F1497)</f>
        <v>23</v>
      </c>
      <c r="G166" s="35">
        <f>SUM('By Lot'!G1186:G1191,'By Lot'!G1220:G1225,'By Lot'!G1237:G1242,'By Lot'!G1254:G1259,'By Lot'!G1271:G1276,'By Lot'!G1288:G1293,'By Lot'!G1305:G1310,'By Lot'!G1339:G1344,'By Lot'!G1356:G1361,'By Lot'!G1492:G1497)</f>
        <v>19</v>
      </c>
      <c r="H166" s="35">
        <f>SUM('By Lot'!H1186:H1191,'By Lot'!H1220:H1225,'By Lot'!H1237:H1242,'By Lot'!H1254:H1259,'By Lot'!H1271:H1276,'By Lot'!H1288:H1293,'By Lot'!H1305:H1310,'By Lot'!H1339:H1344,'By Lot'!H1356:H1361,'By Lot'!H1492:H1497)</f>
        <v>15</v>
      </c>
      <c r="I166" s="35">
        <f>SUM('By Lot'!I1186:I1191,'By Lot'!I1220:I1225,'By Lot'!I1237:I1242,'By Lot'!I1254:I1259,'By Lot'!I1271:I1276,'By Lot'!I1288:I1293,'By Lot'!I1305:I1310,'By Lot'!I1339:I1344,'By Lot'!I1356:I1361,'By Lot'!I1492:I1497)</f>
        <v>18</v>
      </c>
      <c r="J166" s="35">
        <f>SUM('By Lot'!J1186:J1191,'By Lot'!J1220:J1225,'By Lot'!J1237:J1242,'By Lot'!J1254:J1259,'By Lot'!J1271:J1276,'By Lot'!J1288:J1293,'By Lot'!J1305:J1310,'By Lot'!J1339:J1344,'By Lot'!J1356:J1361,'By Lot'!J1492:J1497)</f>
        <v>17</v>
      </c>
      <c r="K166" s="35">
        <f>SUM('By Lot'!K1186:K1191,'By Lot'!K1220:K1225,'By Lot'!K1237:K1242,'By Lot'!K1254:K1259,'By Lot'!K1271:K1276,'By Lot'!K1288:K1293,'By Lot'!K1305:K1310,'By Lot'!K1339:K1344,'By Lot'!K1356:K1361,'By Lot'!K1492:K1497)</f>
        <v>20</v>
      </c>
      <c r="L166" s="35">
        <f>SUM('By Lot'!L1186:L1191,'By Lot'!L1220:L1225,'By Lot'!L1237:L1242,'By Lot'!L1254:L1259,'By Lot'!L1271:L1276,'By Lot'!L1288:L1293,'By Lot'!L1305:L1310,'By Lot'!L1339:L1344,'By Lot'!L1356:L1361,'By Lot'!L1492:L1497)</f>
        <v>21</v>
      </c>
      <c r="M166" s="36">
        <f>SUM('By Lot'!M1186:M1191,'By Lot'!M1220:M1225,'By Lot'!M1237:M1242,'By Lot'!M1254:M1259,'By Lot'!M1271:M1276,'By Lot'!M1288:M1293,'By Lot'!M1305:M1310,'By Lot'!M1339:M1344,'By Lot'!M1356:M1361,'By Lot'!M1492:M1497)</f>
        <v>30</v>
      </c>
      <c r="N166" s="37">
        <f t="shared" si="17"/>
        <v>15</v>
      </c>
      <c r="O166" s="38">
        <f t="shared" si="18"/>
        <v>34</v>
      </c>
      <c r="P166" s="39">
        <f t="shared" si="19"/>
        <v>0.6938775510204082</v>
      </c>
    </row>
    <row r="167" spans="1:16" ht="11.25">
      <c r="A167" s="5"/>
      <c r="B167" s="33" t="s">
        <v>93</v>
      </c>
      <c r="C167" s="33">
        <f>SUM('By Lot'!C1192,'By Lot'!C1226,'By Lot'!C1243,'By Lot'!C1260,'By Lot'!C1277,'By Lot'!C1294,'By Lot'!C1311,'By Lot'!C1345,'By Lot'!C1362,'By Lot'!C1498)</f>
        <v>33</v>
      </c>
      <c r="D167" s="34">
        <f>SUM('By Lot'!D1192,'By Lot'!D1226,'By Lot'!D1243,'By Lot'!D1260,'By Lot'!D1277,'By Lot'!D1294,'By Lot'!D1311,'By Lot'!D1345,'By Lot'!D1362,'By Lot'!D1498)</f>
        <v>20</v>
      </c>
      <c r="E167" s="35">
        <f>SUM('By Lot'!E1192,'By Lot'!E1226,'By Lot'!E1243,'By Lot'!E1260,'By Lot'!E1277,'By Lot'!E1294,'By Lot'!E1311,'By Lot'!E1345,'By Lot'!E1362,'By Lot'!E1498)</f>
        <v>10</v>
      </c>
      <c r="F167" s="35">
        <f>SUM('By Lot'!F1192,'By Lot'!F1226,'By Lot'!F1243,'By Lot'!F1260,'By Lot'!F1277,'By Lot'!F1294,'By Lot'!F1311,'By Lot'!F1345,'By Lot'!F1362,'By Lot'!F1498)</f>
        <v>5</v>
      </c>
      <c r="G167" s="35">
        <f>SUM('By Lot'!G1192,'By Lot'!G1226,'By Lot'!G1243,'By Lot'!G1260,'By Lot'!G1277,'By Lot'!G1294,'By Lot'!G1311,'By Lot'!G1345,'By Lot'!G1362,'By Lot'!G1498)</f>
        <v>3</v>
      </c>
      <c r="H167" s="35">
        <f>SUM('By Lot'!H1192,'By Lot'!H1226,'By Lot'!H1243,'By Lot'!H1260,'By Lot'!H1277,'By Lot'!H1294,'By Lot'!H1311,'By Lot'!H1345,'By Lot'!H1362,'By Lot'!H1498)</f>
        <v>2</v>
      </c>
      <c r="I167" s="35">
        <f>SUM('By Lot'!I1192,'By Lot'!I1226,'By Lot'!I1243,'By Lot'!I1260,'By Lot'!I1277,'By Lot'!I1294,'By Lot'!I1311,'By Lot'!I1345,'By Lot'!I1362,'By Lot'!I1498)</f>
        <v>4</v>
      </c>
      <c r="J167" s="35">
        <f>SUM('By Lot'!J1192,'By Lot'!J1226,'By Lot'!J1243,'By Lot'!J1260,'By Lot'!J1277,'By Lot'!J1294,'By Lot'!J1311,'By Lot'!J1345,'By Lot'!J1362,'By Lot'!J1498)</f>
        <v>4</v>
      </c>
      <c r="K167" s="35">
        <f>SUM('By Lot'!K1192,'By Lot'!K1226,'By Lot'!K1243,'By Lot'!K1260,'By Lot'!K1277,'By Lot'!K1294,'By Lot'!K1311,'By Lot'!K1345,'By Lot'!K1362,'By Lot'!K1498)</f>
        <v>5</v>
      </c>
      <c r="L167" s="35">
        <f>SUM('By Lot'!L1192,'By Lot'!L1226,'By Lot'!L1243,'By Lot'!L1260,'By Lot'!L1277,'By Lot'!L1294,'By Lot'!L1311,'By Lot'!L1345,'By Lot'!L1362,'By Lot'!L1498)</f>
        <v>5</v>
      </c>
      <c r="M167" s="36">
        <f>SUM('By Lot'!M1192,'By Lot'!M1226,'By Lot'!M1243,'By Lot'!M1260,'By Lot'!M1277,'By Lot'!M1294,'By Lot'!M1311,'By Lot'!M1345,'By Lot'!M1362,'By Lot'!M1498)</f>
        <v>12</v>
      </c>
      <c r="N167" s="37">
        <f t="shared" si="17"/>
        <v>2</v>
      </c>
      <c r="O167" s="38">
        <f t="shared" si="18"/>
        <v>31</v>
      </c>
      <c r="P167" s="39">
        <f t="shared" si="19"/>
        <v>0.9393939393939394</v>
      </c>
    </row>
    <row r="168" spans="1:16" ht="11.25">
      <c r="A168" s="5"/>
      <c r="B168" s="33" t="s">
        <v>254</v>
      </c>
      <c r="C168" s="33"/>
      <c r="D168" s="34"/>
      <c r="E168" s="35"/>
      <c r="F168" s="35"/>
      <c r="G168" s="35"/>
      <c r="H168" s="35"/>
      <c r="I168" s="35"/>
      <c r="J168" s="35"/>
      <c r="K168" s="35"/>
      <c r="L168" s="35"/>
      <c r="M168" s="36"/>
      <c r="N168" s="37"/>
      <c r="O168" s="38"/>
      <c r="P168" s="39"/>
    </row>
    <row r="169" spans="1:16" ht="11.25">
      <c r="A169" s="5"/>
      <c r="B169" s="33" t="s">
        <v>255</v>
      </c>
      <c r="C169" s="33">
        <f>SUM('By Lot'!C1194,'By Lot'!C1228,'By Lot'!C1245,'By Lot'!C1262,'By Lot'!C1279,'By Lot'!C1296,'By Lot'!C1313,'By Lot'!C1347,'By Lot'!C1364,'By Lot'!C1500)</f>
        <v>15</v>
      </c>
      <c r="D169" s="34">
        <f>SUM('By Lot'!D1194,'By Lot'!D1228,'By Lot'!D1245,'By Lot'!D1262,'By Lot'!D1279,'By Lot'!D1296,'By Lot'!D1313,'By Lot'!D1347,'By Lot'!D1364,'By Lot'!D1500)</f>
        <v>9</v>
      </c>
      <c r="E169" s="35">
        <f>SUM('By Lot'!E1194,'By Lot'!E1228,'By Lot'!E1245,'By Lot'!E1262,'By Lot'!E1279,'By Lot'!E1296,'By Lot'!E1313,'By Lot'!E1347,'By Lot'!E1364,'By Lot'!E1500)</f>
        <v>5</v>
      </c>
      <c r="F169" s="35">
        <f>SUM('By Lot'!F1194,'By Lot'!F1228,'By Lot'!F1245,'By Lot'!F1262,'By Lot'!F1279,'By Lot'!F1296,'By Lot'!F1313,'By Lot'!F1347,'By Lot'!F1364,'By Lot'!F1500)</f>
        <v>4</v>
      </c>
      <c r="G169" s="35">
        <f>SUM('By Lot'!G1194,'By Lot'!G1228,'By Lot'!G1245,'By Lot'!G1262,'By Lot'!G1279,'By Lot'!G1296,'By Lot'!G1313,'By Lot'!G1347,'By Lot'!G1364,'By Lot'!G1500)</f>
        <v>2</v>
      </c>
      <c r="H169" s="35">
        <f>SUM('By Lot'!H1194,'By Lot'!H1228,'By Lot'!H1245,'By Lot'!H1262,'By Lot'!H1279,'By Lot'!H1296,'By Lot'!H1313,'By Lot'!H1347,'By Lot'!H1364,'By Lot'!H1500)</f>
        <v>3</v>
      </c>
      <c r="I169" s="35">
        <f>SUM('By Lot'!I1194,'By Lot'!I1228,'By Lot'!I1245,'By Lot'!I1262,'By Lot'!I1279,'By Lot'!I1296,'By Lot'!I1313,'By Lot'!I1347,'By Lot'!I1364,'By Lot'!I1500)</f>
        <v>3</v>
      </c>
      <c r="J169" s="35">
        <f>SUM('By Lot'!J1194,'By Lot'!J1228,'By Lot'!J1245,'By Lot'!J1262,'By Lot'!J1279,'By Lot'!J1296,'By Lot'!J1313,'By Lot'!J1347,'By Lot'!J1364,'By Lot'!J1500)</f>
        <v>3</v>
      </c>
      <c r="K169" s="35">
        <f>SUM('By Lot'!K1194,'By Lot'!K1228,'By Lot'!K1245,'By Lot'!K1262,'By Lot'!K1279,'By Lot'!K1296,'By Lot'!K1313,'By Lot'!K1347,'By Lot'!K1364,'By Lot'!K1500)</f>
        <v>5</v>
      </c>
      <c r="L169" s="35">
        <f>SUM('By Lot'!L1194,'By Lot'!L1228,'By Lot'!L1245,'By Lot'!L1262,'By Lot'!L1279,'By Lot'!L1296,'By Lot'!L1313,'By Lot'!L1347,'By Lot'!L1364,'By Lot'!L1500)</f>
        <v>6</v>
      </c>
      <c r="M169" s="36">
        <f>SUM('By Lot'!M1194,'By Lot'!M1228,'By Lot'!M1245,'By Lot'!M1262,'By Lot'!M1279,'By Lot'!M1296,'By Lot'!M1313,'By Lot'!M1347,'By Lot'!M1364,'By Lot'!M1500)</f>
        <v>6</v>
      </c>
      <c r="N169" s="37">
        <f t="shared" si="17"/>
        <v>2</v>
      </c>
      <c r="O169" s="38">
        <f t="shared" si="18"/>
        <v>13</v>
      </c>
      <c r="P169" s="39">
        <f t="shared" si="19"/>
        <v>0.8666666666666667</v>
      </c>
    </row>
    <row r="170" spans="1:16" ht="11.25">
      <c r="A170" s="5"/>
      <c r="B170" s="33" t="s">
        <v>5</v>
      </c>
      <c r="C170" s="33">
        <f>SUM('By Lot'!C1195,'By Lot'!C1229,'By Lot'!C1246,'By Lot'!C1263,'By Lot'!C1280,'By Lot'!C1297,'By Lot'!C1314,'By Lot'!C1348,'By Lot'!C1365,'By Lot'!C1501)</f>
        <v>11</v>
      </c>
      <c r="D170" s="34">
        <f>SUM('By Lot'!D1195,'By Lot'!D1229,'By Lot'!D1246,'By Lot'!D1263,'By Lot'!D1280,'By Lot'!D1297,'By Lot'!D1314,'By Lot'!D1348,'By Lot'!D1365,'By Lot'!D1501)</f>
        <v>8</v>
      </c>
      <c r="E170" s="35">
        <f>SUM('By Lot'!E1195,'By Lot'!E1229,'By Lot'!E1246,'By Lot'!E1263,'By Lot'!E1280,'By Lot'!E1297,'By Lot'!E1314,'By Lot'!E1348,'By Lot'!E1365,'By Lot'!E1501)</f>
        <v>4</v>
      </c>
      <c r="F170" s="35">
        <f>SUM('By Lot'!F1195,'By Lot'!F1229,'By Lot'!F1246,'By Lot'!F1263,'By Lot'!F1280,'By Lot'!F1297,'By Lot'!F1314,'By Lot'!F1348,'By Lot'!F1365,'By Lot'!F1501)</f>
        <v>6</v>
      </c>
      <c r="G170" s="35">
        <f>SUM('By Lot'!G1195,'By Lot'!G1229,'By Lot'!G1246,'By Lot'!G1263,'By Lot'!G1280,'By Lot'!G1297,'By Lot'!G1314,'By Lot'!G1348,'By Lot'!G1365,'By Lot'!G1501)</f>
        <v>3</v>
      </c>
      <c r="H170" s="35">
        <f>SUM('By Lot'!H1195,'By Lot'!H1229,'By Lot'!H1246,'By Lot'!H1263,'By Lot'!H1280,'By Lot'!H1297,'By Lot'!H1314,'By Lot'!H1348,'By Lot'!H1365,'By Lot'!H1501)</f>
        <v>1</v>
      </c>
      <c r="I170" s="35">
        <f>SUM('By Lot'!I1195,'By Lot'!I1229,'By Lot'!I1246,'By Lot'!I1263,'By Lot'!I1280,'By Lot'!I1297,'By Lot'!I1314,'By Lot'!I1348,'By Lot'!I1365,'By Lot'!I1501)</f>
        <v>3</v>
      </c>
      <c r="J170" s="35">
        <f>SUM('By Lot'!J1195,'By Lot'!J1229,'By Lot'!J1246,'By Lot'!J1263,'By Lot'!J1280,'By Lot'!J1297,'By Lot'!J1314,'By Lot'!J1348,'By Lot'!J1365,'By Lot'!J1501)</f>
        <v>3</v>
      </c>
      <c r="K170" s="35">
        <f>SUM('By Lot'!K1195,'By Lot'!K1229,'By Lot'!K1246,'By Lot'!K1263,'By Lot'!K1280,'By Lot'!K1297,'By Lot'!K1314,'By Lot'!K1348,'By Lot'!K1365,'By Lot'!K1501)</f>
        <v>3</v>
      </c>
      <c r="L170" s="35">
        <f>SUM('By Lot'!L1195,'By Lot'!L1229,'By Lot'!L1246,'By Lot'!L1263,'By Lot'!L1280,'By Lot'!L1297,'By Lot'!L1314,'By Lot'!L1348,'By Lot'!L1365,'By Lot'!L1501)</f>
        <v>5</v>
      </c>
      <c r="M170" s="36">
        <f>SUM('By Lot'!M1195,'By Lot'!M1229,'By Lot'!M1246,'By Lot'!M1263,'By Lot'!M1280,'By Lot'!M1297,'By Lot'!M1314,'By Lot'!M1348,'By Lot'!M1365,'By Lot'!M1501)</f>
        <v>5</v>
      </c>
      <c r="N170" s="37">
        <f t="shared" si="17"/>
        <v>1</v>
      </c>
      <c r="O170" s="38">
        <f t="shared" si="18"/>
        <v>10</v>
      </c>
      <c r="P170" s="39">
        <f t="shared" si="19"/>
        <v>0.9090909090909091</v>
      </c>
    </row>
    <row r="171" spans="1:16" ht="11.25">
      <c r="A171" s="40"/>
      <c r="B171" s="41" t="s">
        <v>6</v>
      </c>
      <c r="C171" s="41">
        <f aca="true" t="shared" si="23" ref="C171:M171">SUM(C161:C170)</f>
        <v>232</v>
      </c>
      <c r="D171" s="42">
        <f t="shared" si="23"/>
        <v>153</v>
      </c>
      <c r="E171" s="43">
        <f t="shared" si="23"/>
        <v>108</v>
      </c>
      <c r="F171" s="43">
        <f t="shared" si="23"/>
        <v>82</v>
      </c>
      <c r="G171" s="43">
        <f t="shared" si="23"/>
        <v>64</v>
      </c>
      <c r="H171" s="43">
        <f t="shared" si="23"/>
        <v>59</v>
      </c>
      <c r="I171" s="43">
        <f t="shared" si="23"/>
        <v>68</v>
      </c>
      <c r="J171" s="43">
        <f t="shared" si="23"/>
        <v>69</v>
      </c>
      <c r="K171" s="43">
        <f t="shared" si="23"/>
        <v>73</v>
      </c>
      <c r="L171" s="43">
        <f t="shared" si="23"/>
        <v>82</v>
      </c>
      <c r="M171" s="44">
        <f t="shared" si="23"/>
        <v>103</v>
      </c>
      <c r="N171" s="45">
        <f t="shared" si="17"/>
        <v>59</v>
      </c>
      <c r="O171" s="46">
        <f t="shared" si="18"/>
        <v>173</v>
      </c>
      <c r="P171" s="47">
        <f t="shared" si="19"/>
        <v>0.7456896551724138</v>
      </c>
    </row>
    <row r="172" spans="1:16" ht="11.25">
      <c r="A172" s="32" t="s">
        <v>207</v>
      </c>
      <c r="B172" s="33" t="s">
        <v>0</v>
      </c>
      <c r="C172" s="33"/>
      <c r="D172" s="34"/>
      <c r="E172" s="35"/>
      <c r="F172" s="35"/>
      <c r="G172" s="35"/>
      <c r="H172" s="35"/>
      <c r="I172" s="35"/>
      <c r="J172" s="35"/>
      <c r="K172" s="35"/>
      <c r="L172" s="35"/>
      <c r="M172" s="36"/>
      <c r="N172" s="37"/>
      <c r="O172" s="38"/>
      <c r="P172" s="39"/>
    </row>
    <row r="173" spans="1:16" ht="11.25">
      <c r="A173" s="5" t="s">
        <v>202</v>
      </c>
      <c r="B173" s="33" t="s">
        <v>1</v>
      </c>
      <c r="C173" s="33">
        <f>SUM('By Lot'!C1810,'By Lot'!C1827,'By Lot'!C1844,'By Lot'!C1861,'By Lot'!C1878)</f>
        <v>198</v>
      </c>
      <c r="D173" s="34">
        <f>SUM('By Lot'!D1810,'By Lot'!D1827,'By Lot'!D1844,'By Lot'!D1861,'By Lot'!D1878)</f>
        <v>91</v>
      </c>
      <c r="E173" s="35">
        <f>SUM('By Lot'!E1810,'By Lot'!E1827,'By Lot'!E1844,'By Lot'!E1861,'By Lot'!E1878)</f>
        <v>69</v>
      </c>
      <c r="F173" s="35">
        <f>SUM('By Lot'!F1810,'By Lot'!F1827,'By Lot'!F1844,'By Lot'!F1861,'By Lot'!F1878)</f>
        <v>57</v>
      </c>
      <c r="G173" s="35">
        <f>SUM('By Lot'!G1810,'By Lot'!G1827,'By Lot'!G1844,'By Lot'!G1861,'By Lot'!G1878)</f>
        <v>52</v>
      </c>
      <c r="H173" s="35">
        <f>SUM('By Lot'!H1810,'By Lot'!H1827,'By Lot'!H1844,'By Lot'!H1861,'By Lot'!H1878)</f>
        <v>42</v>
      </c>
      <c r="I173" s="35">
        <f>SUM('By Lot'!I1810,'By Lot'!I1827,'By Lot'!I1844,'By Lot'!I1861,'By Lot'!I1878)</f>
        <v>38</v>
      </c>
      <c r="J173" s="35">
        <f>SUM('By Lot'!J1810,'By Lot'!J1827,'By Lot'!J1844,'By Lot'!J1861,'By Lot'!J1878)</f>
        <v>39</v>
      </c>
      <c r="K173" s="35">
        <f>SUM('By Lot'!K1810,'By Lot'!K1827,'By Lot'!K1844,'By Lot'!K1861,'By Lot'!K1878)</f>
        <v>49</v>
      </c>
      <c r="L173" s="35">
        <f>SUM('By Lot'!L1810,'By Lot'!L1827,'By Lot'!L1844,'By Lot'!L1861,'By Lot'!L1878)</f>
        <v>70</v>
      </c>
      <c r="M173" s="36">
        <f>SUM('By Lot'!M1810,'By Lot'!M1827,'By Lot'!M1844,'By Lot'!M1861,'By Lot'!M1878)</f>
        <v>105</v>
      </c>
      <c r="N173" s="37">
        <f t="shared" si="17"/>
        <v>38</v>
      </c>
      <c r="O173" s="38">
        <f t="shared" si="18"/>
        <v>160</v>
      </c>
      <c r="P173" s="39">
        <f t="shared" si="19"/>
        <v>0.8080808080808081</v>
      </c>
    </row>
    <row r="174" spans="1:16" ht="11.25">
      <c r="A174" s="5" t="s">
        <v>229</v>
      </c>
      <c r="B174" s="33" t="s">
        <v>2</v>
      </c>
      <c r="C174" s="33">
        <f>SUM('By Lot'!C1811,'By Lot'!C1828,'By Lot'!C1845,'By Lot'!C1862,'By Lot'!C1879)</f>
        <v>2385</v>
      </c>
      <c r="D174" s="34">
        <f>SUM('By Lot'!D1811,'By Lot'!D1828,'By Lot'!D1845,'By Lot'!D1862,'By Lot'!D1879)</f>
        <v>1858</v>
      </c>
      <c r="E174" s="35">
        <f>SUM('By Lot'!E1811,'By Lot'!E1828,'By Lot'!E1845,'By Lot'!E1862,'By Lot'!E1879)</f>
        <v>1492</v>
      </c>
      <c r="F174" s="35">
        <f>SUM('By Lot'!F1811,'By Lot'!F1828,'By Lot'!F1845,'By Lot'!F1862,'By Lot'!F1879)</f>
        <v>1141</v>
      </c>
      <c r="G174" s="35">
        <f>SUM('By Lot'!G1811,'By Lot'!G1828,'By Lot'!G1845,'By Lot'!G1862,'By Lot'!G1879)</f>
        <v>876</v>
      </c>
      <c r="H174" s="35">
        <f>SUM('By Lot'!H1811,'By Lot'!H1828,'By Lot'!H1845,'By Lot'!H1862,'By Lot'!H1879)</f>
        <v>749</v>
      </c>
      <c r="I174" s="35">
        <f>SUM('By Lot'!I1811,'By Lot'!I1828,'By Lot'!I1845,'By Lot'!I1862,'By Lot'!I1879)</f>
        <v>685</v>
      </c>
      <c r="J174" s="35">
        <f>SUM('By Lot'!J1811,'By Lot'!J1828,'By Lot'!J1845,'By Lot'!J1862,'By Lot'!J1879)</f>
        <v>652</v>
      </c>
      <c r="K174" s="35">
        <f>SUM('By Lot'!K1811,'By Lot'!K1828,'By Lot'!K1845,'By Lot'!K1862,'By Lot'!K1879)</f>
        <v>715</v>
      </c>
      <c r="L174" s="35">
        <f>SUM('By Lot'!L1811,'By Lot'!L1828,'By Lot'!L1845,'By Lot'!L1862,'By Lot'!L1879)</f>
        <v>881</v>
      </c>
      <c r="M174" s="36">
        <f>SUM('By Lot'!M1811,'By Lot'!M1828,'By Lot'!M1845,'By Lot'!M1862,'By Lot'!M1879)</f>
        <v>1182</v>
      </c>
      <c r="N174" s="37">
        <f t="shared" si="17"/>
        <v>652</v>
      </c>
      <c r="O174" s="38">
        <f t="shared" si="18"/>
        <v>1733</v>
      </c>
      <c r="P174" s="39">
        <f t="shared" si="19"/>
        <v>0.7266247379454926</v>
      </c>
    </row>
    <row r="175" spans="1:16" ht="11.25">
      <c r="A175" s="5"/>
      <c r="B175" s="33" t="s">
        <v>449</v>
      </c>
      <c r="C175" s="33"/>
      <c r="D175" s="34"/>
      <c r="E175" s="35"/>
      <c r="F175" s="35"/>
      <c r="G175" s="35"/>
      <c r="H175" s="35"/>
      <c r="I175" s="35"/>
      <c r="J175" s="35"/>
      <c r="K175" s="35"/>
      <c r="L175" s="35"/>
      <c r="M175" s="36"/>
      <c r="N175" s="37"/>
      <c r="O175" s="38"/>
      <c r="P175" s="39"/>
    </row>
    <row r="176" spans="1:16" ht="11.25">
      <c r="A176" s="5"/>
      <c r="B176" s="33" t="s">
        <v>4</v>
      </c>
      <c r="C176" s="33"/>
      <c r="D176" s="34"/>
      <c r="E176" s="35"/>
      <c r="F176" s="35"/>
      <c r="G176" s="35"/>
      <c r="H176" s="35"/>
      <c r="I176" s="35"/>
      <c r="J176" s="35"/>
      <c r="K176" s="35"/>
      <c r="L176" s="35"/>
      <c r="M176" s="36"/>
      <c r="N176" s="37"/>
      <c r="O176" s="38"/>
      <c r="P176" s="39"/>
    </row>
    <row r="177" spans="1:16" ht="11.25">
      <c r="A177" s="5"/>
      <c r="B177" s="33" t="s">
        <v>89</v>
      </c>
      <c r="C177" s="33">
        <f>SUM('By Lot'!C1815:C1820,'By Lot'!C1832:C1837,'By Lot'!C1849:C1854,'By Lot'!C1866:C1871,'By Lot'!C1883:C1888)</f>
        <v>21</v>
      </c>
      <c r="D177" s="34">
        <f>SUM('By Lot'!D1815:D1820,'By Lot'!D1832:D1837,'By Lot'!D1849:D1854,'By Lot'!D1866:D1871,'By Lot'!D1883:D1888)</f>
        <v>18</v>
      </c>
      <c r="E177" s="35">
        <f>SUM('By Lot'!E1815:E1820,'By Lot'!E1832:E1837,'By Lot'!E1849:E1854,'By Lot'!E1866:E1871,'By Lot'!E1883:E1888)</f>
        <v>17</v>
      </c>
      <c r="F177" s="35">
        <f>SUM('By Lot'!F1815:F1820,'By Lot'!F1832:F1837,'By Lot'!F1849:F1854,'By Lot'!F1866:F1871,'By Lot'!F1883:F1888)</f>
        <v>15</v>
      </c>
      <c r="G177" s="35">
        <f>SUM('By Lot'!G1815:G1820,'By Lot'!G1832:G1837,'By Lot'!G1849:G1854,'By Lot'!G1866:G1871,'By Lot'!G1883:G1888)</f>
        <v>16</v>
      </c>
      <c r="H177" s="35">
        <f>SUM('By Lot'!H1815:H1820,'By Lot'!H1832:H1837,'By Lot'!H1849:H1854,'By Lot'!H1866:H1871,'By Lot'!H1883:H1888)</f>
        <v>13</v>
      </c>
      <c r="I177" s="35">
        <f>SUM('By Lot'!I1815:I1820,'By Lot'!I1832:I1837,'By Lot'!I1849:I1854,'By Lot'!I1866:I1871,'By Lot'!I1883:I1888)</f>
        <v>17</v>
      </c>
      <c r="J177" s="35">
        <f>SUM('By Lot'!J1815:J1820,'By Lot'!J1832:J1837,'By Lot'!J1849:J1854,'By Lot'!J1866:J1871,'By Lot'!J1883:J1888)</f>
        <v>13</v>
      </c>
      <c r="K177" s="35">
        <f>SUM('By Lot'!K1815:K1820,'By Lot'!K1832:K1837,'By Lot'!K1849:K1854,'By Lot'!K1866:K1871,'By Lot'!K1883:K1888)</f>
        <v>12</v>
      </c>
      <c r="L177" s="35">
        <f>SUM('By Lot'!L1815:L1820,'By Lot'!L1832:L1837,'By Lot'!L1849:L1854,'By Lot'!L1866:L1871,'By Lot'!L1883:L1888)</f>
        <v>14</v>
      </c>
      <c r="M177" s="36">
        <f>SUM('By Lot'!M1815:M1820,'By Lot'!M1832:M1837,'By Lot'!M1849:M1854,'By Lot'!M1866:M1871,'By Lot'!M1883:M1888)</f>
        <v>16</v>
      </c>
      <c r="N177" s="37">
        <f t="shared" si="17"/>
        <v>12</v>
      </c>
      <c r="O177" s="38">
        <f t="shared" si="18"/>
        <v>9</v>
      </c>
      <c r="P177" s="39">
        <f t="shared" si="19"/>
        <v>0.42857142857142855</v>
      </c>
    </row>
    <row r="178" spans="1:16" ht="11.25">
      <c r="A178" s="5"/>
      <c r="B178" s="33" t="s">
        <v>93</v>
      </c>
      <c r="C178" s="33">
        <f>SUM('By Lot'!C1821,'By Lot'!C1838,'By Lot'!C1855,'By Lot'!C1872,'By Lot'!C1889)</f>
        <v>9</v>
      </c>
      <c r="D178" s="34">
        <f>SUM('By Lot'!D1821,'By Lot'!D1838,'By Lot'!D1855,'By Lot'!D1872,'By Lot'!D1889)</f>
        <v>9</v>
      </c>
      <c r="E178" s="35">
        <f>SUM('By Lot'!E1821,'By Lot'!E1838,'By Lot'!E1855,'By Lot'!E1872,'By Lot'!E1889)</f>
        <v>8</v>
      </c>
      <c r="F178" s="35">
        <f>SUM('By Lot'!F1821,'By Lot'!F1838,'By Lot'!F1855,'By Lot'!F1872,'By Lot'!F1889)</f>
        <v>7</v>
      </c>
      <c r="G178" s="35">
        <f>SUM('By Lot'!G1821,'By Lot'!G1838,'By Lot'!G1855,'By Lot'!G1872,'By Lot'!G1889)</f>
        <v>6</v>
      </c>
      <c r="H178" s="35">
        <f>SUM('By Lot'!H1821,'By Lot'!H1838,'By Lot'!H1855,'By Lot'!H1872,'By Lot'!H1889)</f>
        <v>8</v>
      </c>
      <c r="I178" s="35">
        <f>SUM('By Lot'!I1821,'By Lot'!I1838,'By Lot'!I1855,'By Lot'!I1872,'By Lot'!I1889)</f>
        <v>8</v>
      </c>
      <c r="J178" s="35">
        <f>SUM('By Lot'!J1821,'By Lot'!J1838,'By Lot'!J1855,'By Lot'!J1872,'By Lot'!J1889)</f>
        <v>8</v>
      </c>
      <c r="K178" s="35">
        <f>SUM('By Lot'!K1821,'By Lot'!K1838,'By Lot'!K1855,'By Lot'!K1872,'By Lot'!K1889)</f>
        <v>8</v>
      </c>
      <c r="L178" s="35">
        <f>SUM('By Lot'!L1821,'By Lot'!L1838,'By Lot'!L1855,'By Lot'!L1872,'By Lot'!L1889)</f>
        <v>7</v>
      </c>
      <c r="M178" s="36">
        <f>SUM('By Lot'!M1821,'By Lot'!M1838,'By Lot'!M1855,'By Lot'!M1872,'By Lot'!M1889)</f>
        <v>8</v>
      </c>
      <c r="N178" s="37">
        <f t="shared" si="17"/>
        <v>6</v>
      </c>
      <c r="O178" s="38">
        <f t="shared" si="18"/>
        <v>3</v>
      </c>
      <c r="P178" s="39">
        <f t="shared" si="19"/>
        <v>0.3333333333333333</v>
      </c>
    </row>
    <row r="179" spans="1:16" ht="11.25">
      <c r="A179" s="5"/>
      <c r="B179" s="33" t="s">
        <v>254</v>
      </c>
      <c r="C179" s="33">
        <f>SUM('By Lot'!C1822,'By Lot'!C1839,'By Lot'!C1856,'By Lot'!C1873,'By Lot'!C1890)</f>
        <v>23</v>
      </c>
      <c r="D179" s="34">
        <f>SUM('By Lot'!D1822,'By Lot'!D1839,'By Lot'!D1856,'By Lot'!D1873,'By Lot'!D1890)</f>
        <v>8</v>
      </c>
      <c r="E179" s="35">
        <f>SUM('By Lot'!E1822,'By Lot'!E1839,'By Lot'!E1856,'By Lot'!E1873,'By Lot'!E1890)</f>
        <v>11</v>
      </c>
      <c r="F179" s="35">
        <f>SUM('By Lot'!F1822,'By Lot'!F1839,'By Lot'!F1856,'By Lot'!F1873,'By Lot'!F1890)</f>
        <v>11</v>
      </c>
      <c r="G179" s="35">
        <f>SUM('By Lot'!G1822,'By Lot'!G1839,'By Lot'!G1856,'By Lot'!G1873,'By Lot'!G1890)</f>
        <v>11</v>
      </c>
      <c r="H179" s="35">
        <f>SUM('By Lot'!H1822,'By Lot'!H1839,'By Lot'!H1856,'By Lot'!H1873,'By Lot'!H1890)</f>
        <v>11</v>
      </c>
      <c r="I179" s="35">
        <f>SUM('By Lot'!I1822,'By Lot'!I1839,'By Lot'!I1856,'By Lot'!I1873,'By Lot'!I1890)</f>
        <v>9</v>
      </c>
      <c r="J179" s="35">
        <f>SUM('By Lot'!J1822,'By Lot'!J1839,'By Lot'!J1856,'By Lot'!J1873,'By Lot'!J1890)</f>
        <v>11</v>
      </c>
      <c r="K179" s="35">
        <f>SUM('By Lot'!K1822,'By Lot'!K1839,'By Lot'!K1856,'By Lot'!K1873,'By Lot'!K1890)</f>
        <v>12</v>
      </c>
      <c r="L179" s="35">
        <f>SUM('By Lot'!L1822,'By Lot'!L1839,'By Lot'!L1856,'By Lot'!L1873,'By Lot'!L1890)</f>
        <v>12</v>
      </c>
      <c r="M179" s="36">
        <f>SUM('By Lot'!M1822,'By Lot'!M1839,'By Lot'!M1856,'By Lot'!M1873,'By Lot'!M1890)</f>
        <v>10</v>
      </c>
      <c r="N179" s="37">
        <f t="shared" si="17"/>
        <v>8</v>
      </c>
      <c r="O179" s="38">
        <f t="shared" si="18"/>
        <v>15</v>
      </c>
      <c r="P179" s="39">
        <f t="shared" si="19"/>
        <v>0.6521739130434783</v>
      </c>
    </row>
    <row r="180" spans="1:16" ht="11.25">
      <c r="A180" s="5"/>
      <c r="B180" s="33" t="s">
        <v>255</v>
      </c>
      <c r="C180" s="33"/>
      <c r="D180" s="34"/>
      <c r="E180" s="35"/>
      <c r="F180" s="35"/>
      <c r="G180" s="35"/>
      <c r="H180" s="35"/>
      <c r="I180" s="35"/>
      <c r="J180" s="35"/>
      <c r="K180" s="35"/>
      <c r="L180" s="35"/>
      <c r="M180" s="36"/>
      <c r="N180" s="37"/>
      <c r="O180" s="38"/>
      <c r="P180" s="39"/>
    </row>
    <row r="181" spans="1:16" ht="11.25">
      <c r="A181" s="5"/>
      <c r="B181" s="33" t="s">
        <v>5</v>
      </c>
      <c r="C181" s="33"/>
      <c r="D181" s="34"/>
      <c r="E181" s="35"/>
      <c r="F181" s="35"/>
      <c r="G181" s="35"/>
      <c r="H181" s="35"/>
      <c r="I181" s="35"/>
      <c r="J181" s="35"/>
      <c r="K181" s="35"/>
      <c r="L181" s="35"/>
      <c r="M181" s="36"/>
      <c r="N181" s="37"/>
      <c r="O181" s="38"/>
      <c r="P181" s="39"/>
    </row>
    <row r="182" spans="1:16" ht="11.25">
      <c r="A182" s="40"/>
      <c r="B182" s="41" t="s">
        <v>6</v>
      </c>
      <c r="C182" s="41">
        <f aca="true" t="shared" si="24" ref="C182:M182">SUM(C172:C181)</f>
        <v>2636</v>
      </c>
      <c r="D182" s="42">
        <f t="shared" si="24"/>
        <v>1984</v>
      </c>
      <c r="E182" s="43">
        <f t="shared" si="24"/>
        <v>1597</v>
      </c>
      <c r="F182" s="43">
        <f t="shared" si="24"/>
        <v>1231</v>
      </c>
      <c r="G182" s="43">
        <f t="shared" si="24"/>
        <v>961</v>
      </c>
      <c r="H182" s="43">
        <f t="shared" si="24"/>
        <v>823</v>
      </c>
      <c r="I182" s="43">
        <f t="shared" si="24"/>
        <v>757</v>
      </c>
      <c r="J182" s="43">
        <f t="shared" si="24"/>
        <v>723</v>
      </c>
      <c r="K182" s="43">
        <f t="shared" si="24"/>
        <v>796</v>
      </c>
      <c r="L182" s="43">
        <f t="shared" si="24"/>
        <v>984</v>
      </c>
      <c r="M182" s="44">
        <f t="shared" si="24"/>
        <v>1321</v>
      </c>
      <c r="N182" s="45">
        <f t="shared" si="17"/>
        <v>723</v>
      </c>
      <c r="O182" s="46">
        <f t="shared" si="18"/>
        <v>1913</v>
      </c>
      <c r="P182" s="47">
        <f t="shared" si="19"/>
        <v>0.7257207890743551</v>
      </c>
    </row>
    <row r="183" spans="1:16" ht="11.25">
      <c r="A183" s="32" t="s">
        <v>220</v>
      </c>
      <c r="B183" s="33" t="s">
        <v>0</v>
      </c>
      <c r="C183" s="33">
        <f>SUM('By Lot'!C1894,'By Lot'!C1911,'By Lot'!C1928,'By Lot'!C1945,'By Lot'!C1962,'By Lot'!C1979,'By Lot'!C1996,'By Lot'!C2013)</f>
        <v>438</v>
      </c>
      <c r="D183" s="34">
        <f>SUM('By Lot'!D1894,'By Lot'!D1911,'By Lot'!D1928,'By Lot'!D1945,'By Lot'!D1962,'By Lot'!D1979,'By Lot'!D1996,'By Lot'!D2013)</f>
        <v>312</v>
      </c>
      <c r="E183" s="35">
        <f>SUM('By Lot'!E1894,'By Lot'!E1911,'By Lot'!E1928,'By Lot'!E1945,'By Lot'!E1962,'By Lot'!E1979,'By Lot'!E1996,'By Lot'!E2013)</f>
        <v>237</v>
      </c>
      <c r="F183" s="35">
        <f>SUM('By Lot'!F1894,'By Lot'!F1911,'By Lot'!F1928,'By Lot'!F1945,'By Lot'!F1962,'By Lot'!F1979,'By Lot'!F1996,'By Lot'!F2013)</f>
        <v>204</v>
      </c>
      <c r="G183" s="35">
        <f>SUM('By Lot'!G1894,'By Lot'!G1911,'By Lot'!G1928,'By Lot'!G1945,'By Lot'!G1962,'By Lot'!G1979,'By Lot'!G1996,'By Lot'!G2013)</f>
        <v>204</v>
      </c>
      <c r="H183" s="35">
        <f>SUM('By Lot'!H1894,'By Lot'!H1911,'By Lot'!H1928,'By Lot'!H1945,'By Lot'!H1962,'By Lot'!H1979,'By Lot'!H1996,'By Lot'!H2013)</f>
        <v>218</v>
      </c>
      <c r="I183" s="35">
        <f>SUM('By Lot'!I1894,'By Lot'!I1911,'By Lot'!I1928,'By Lot'!I1945,'By Lot'!I1962,'By Lot'!I1979,'By Lot'!I1996,'By Lot'!I2013)</f>
        <v>220</v>
      </c>
      <c r="J183" s="35">
        <f>SUM('By Lot'!J1894,'By Lot'!J1911,'By Lot'!J1928,'By Lot'!J1945,'By Lot'!J1962,'By Lot'!J1979,'By Lot'!J1996,'By Lot'!J2013)</f>
        <v>225</v>
      </c>
      <c r="K183" s="35">
        <f>SUM('By Lot'!K1894,'By Lot'!K1911,'By Lot'!K1928,'By Lot'!K1945,'By Lot'!K1962,'By Lot'!K1979,'By Lot'!K1996,'By Lot'!K2013)</f>
        <v>232</v>
      </c>
      <c r="L183" s="35">
        <f>SUM('By Lot'!L1894,'By Lot'!L1911,'By Lot'!L1928,'By Lot'!L1945,'By Lot'!L1962,'By Lot'!L1979,'By Lot'!L1996,'By Lot'!L2013)</f>
        <v>242</v>
      </c>
      <c r="M183" s="36">
        <f>SUM('By Lot'!M1894,'By Lot'!M1911,'By Lot'!M1928,'By Lot'!M1945,'By Lot'!M1962,'By Lot'!M1979,'By Lot'!M1996,'By Lot'!M2013)</f>
        <v>267</v>
      </c>
      <c r="N183" s="37">
        <f t="shared" si="17"/>
        <v>204</v>
      </c>
      <c r="O183" s="38">
        <f t="shared" si="18"/>
        <v>234</v>
      </c>
      <c r="P183" s="39">
        <f t="shared" si="19"/>
        <v>0.5342465753424658</v>
      </c>
    </row>
    <row r="184" spans="1:16" ht="11.25">
      <c r="A184" s="5" t="s">
        <v>226</v>
      </c>
      <c r="B184" s="33" t="s">
        <v>1</v>
      </c>
      <c r="C184" s="33">
        <f>SUM('By Lot'!C1895,'By Lot'!C1912,'By Lot'!C1929,'By Lot'!C1946,'By Lot'!C1963,'By Lot'!C1980,'By Lot'!C1997,'By Lot'!C2014)</f>
        <v>150</v>
      </c>
      <c r="D184" s="34">
        <f>SUM('By Lot'!D1895,'By Lot'!D1912,'By Lot'!D1929,'By Lot'!D1946,'By Lot'!D1963,'By Lot'!D1980,'By Lot'!D1997,'By Lot'!D2014)</f>
        <v>5</v>
      </c>
      <c r="E184" s="35">
        <f>SUM('By Lot'!E1895,'By Lot'!E1912,'By Lot'!E1929,'By Lot'!E1946,'By Lot'!E1963,'By Lot'!E1980,'By Lot'!E1997,'By Lot'!E2014)</f>
        <v>0</v>
      </c>
      <c r="F184" s="35">
        <f>SUM('By Lot'!F1895,'By Lot'!F1912,'By Lot'!F1929,'By Lot'!F1946,'By Lot'!F1963,'By Lot'!F1980,'By Lot'!F1997,'By Lot'!F2014)</f>
        <v>0</v>
      </c>
      <c r="G184" s="35">
        <f>SUM('By Lot'!G1895,'By Lot'!G1912,'By Lot'!G1929,'By Lot'!G1946,'By Lot'!G1963,'By Lot'!G1980,'By Lot'!G1997,'By Lot'!G2014)</f>
        <v>0</v>
      </c>
      <c r="H184" s="35">
        <f>SUM('By Lot'!H1895,'By Lot'!H1912,'By Lot'!H1929,'By Lot'!H1946,'By Lot'!H1963,'By Lot'!H1980,'By Lot'!H1997,'By Lot'!H2014)</f>
        <v>2</v>
      </c>
      <c r="I184" s="35">
        <f>SUM('By Lot'!I1895,'By Lot'!I1912,'By Lot'!I1929,'By Lot'!I1946,'By Lot'!I1963,'By Lot'!I1980,'By Lot'!I1997,'By Lot'!I2014)</f>
        <v>1</v>
      </c>
      <c r="J184" s="35">
        <f>SUM('By Lot'!J1895,'By Lot'!J1912,'By Lot'!J1929,'By Lot'!J1946,'By Lot'!J1963,'By Lot'!J1980,'By Lot'!J1997,'By Lot'!J2014)</f>
        <v>0</v>
      </c>
      <c r="K184" s="35">
        <f>SUM('By Lot'!K1895,'By Lot'!K1912,'By Lot'!K1929,'By Lot'!K1946,'By Lot'!K1963,'By Lot'!K1980,'By Lot'!K1997,'By Lot'!K2014)</f>
        <v>7</v>
      </c>
      <c r="L184" s="35">
        <f>SUM('By Lot'!L1895,'By Lot'!L1912,'By Lot'!L1929,'By Lot'!L1946,'By Lot'!L1963,'By Lot'!L1980,'By Lot'!L1997,'By Lot'!L2014)</f>
        <v>31</v>
      </c>
      <c r="M184" s="36">
        <f>SUM('By Lot'!M1895,'By Lot'!M1912,'By Lot'!M1929,'By Lot'!M1946,'By Lot'!M1963,'By Lot'!M1980,'By Lot'!M1997,'By Lot'!M2014)</f>
        <v>69</v>
      </c>
      <c r="N184" s="37">
        <f t="shared" si="17"/>
        <v>0</v>
      </c>
      <c r="O184" s="38">
        <f t="shared" si="18"/>
        <v>150</v>
      </c>
      <c r="P184" s="39">
        <f t="shared" si="19"/>
        <v>1</v>
      </c>
    </row>
    <row r="185" spans="1:16" ht="11.25">
      <c r="A185" s="5"/>
      <c r="B185" s="33" t="s">
        <v>2</v>
      </c>
      <c r="C185" s="33">
        <f>SUM('By Lot'!C1896,'By Lot'!C1913,'By Lot'!C1930,'By Lot'!C1947,'By Lot'!C1964,'By Lot'!C1981,'By Lot'!C1998,'By Lot'!C2015)</f>
        <v>13</v>
      </c>
      <c r="D185" s="34">
        <f>SUM('By Lot'!D1896,'By Lot'!D1913,'By Lot'!D1930,'By Lot'!D1947,'By Lot'!D1964,'By Lot'!D1981,'By Lot'!D1998,'By Lot'!D2015)</f>
        <v>2</v>
      </c>
      <c r="E185" s="35">
        <f>SUM('By Lot'!E1896,'By Lot'!E1913,'By Lot'!E1930,'By Lot'!E1947,'By Lot'!E1964,'By Lot'!E1981,'By Lot'!E1998,'By Lot'!E2015)</f>
        <v>0</v>
      </c>
      <c r="F185" s="35">
        <f>SUM('By Lot'!F1896,'By Lot'!F1913,'By Lot'!F1930,'By Lot'!F1947,'By Lot'!F1964,'By Lot'!F1981,'By Lot'!F1998,'By Lot'!F2015)</f>
        <v>0</v>
      </c>
      <c r="G185" s="35">
        <f>SUM('By Lot'!G1896,'By Lot'!G1913,'By Lot'!G1930,'By Lot'!G1947,'By Lot'!G1964,'By Lot'!G1981,'By Lot'!G1998,'By Lot'!G2015)</f>
        <v>0</v>
      </c>
      <c r="H185" s="35">
        <f>SUM('By Lot'!H1896,'By Lot'!H1913,'By Lot'!H1930,'By Lot'!H1947,'By Lot'!H1964,'By Lot'!H1981,'By Lot'!H1998,'By Lot'!H2015)</f>
        <v>1</v>
      </c>
      <c r="I185" s="35">
        <f>SUM('By Lot'!I1896,'By Lot'!I1913,'By Lot'!I1930,'By Lot'!I1947,'By Lot'!I1964,'By Lot'!I1981,'By Lot'!I1998,'By Lot'!I2015)</f>
        <v>0</v>
      </c>
      <c r="J185" s="35">
        <f>SUM('By Lot'!J1896,'By Lot'!J1913,'By Lot'!J1930,'By Lot'!J1947,'By Lot'!J1964,'By Lot'!J1981,'By Lot'!J1998,'By Lot'!J2015)</f>
        <v>0</v>
      </c>
      <c r="K185" s="35">
        <f>SUM('By Lot'!K1896,'By Lot'!K1913,'By Lot'!K1930,'By Lot'!K1947,'By Lot'!K1964,'By Lot'!K1981,'By Lot'!K1998,'By Lot'!K2015)</f>
        <v>1</v>
      </c>
      <c r="L185" s="35">
        <f>SUM('By Lot'!L1896,'By Lot'!L1913,'By Lot'!L1930,'By Lot'!L1947,'By Lot'!L1964,'By Lot'!L1981,'By Lot'!L1998,'By Lot'!L2015)</f>
        <v>0</v>
      </c>
      <c r="M185" s="36">
        <f>SUM('By Lot'!M1896,'By Lot'!M1913,'By Lot'!M1930,'By Lot'!M1947,'By Lot'!M1964,'By Lot'!M1981,'By Lot'!M1998,'By Lot'!M2015)</f>
        <v>5</v>
      </c>
      <c r="N185" s="37">
        <f t="shared" si="17"/>
        <v>0</v>
      </c>
      <c r="O185" s="38">
        <f t="shared" si="18"/>
        <v>13</v>
      </c>
      <c r="P185" s="39">
        <f t="shared" si="19"/>
        <v>1</v>
      </c>
    </row>
    <row r="186" spans="1:16" ht="11.25">
      <c r="A186" s="5"/>
      <c r="B186" s="33" t="s">
        <v>449</v>
      </c>
      <c r="C186" s="33">
        <f>SUM('By Lot'!C1897:C1898,'By Lot'!C1914:C1915,'By Lot'!C1931:C1932,'By Lot'!C1948:C1949,'By Lot'!C1965:C1966,'By Lot'!C1982:C1983,'By Lot'!C1999:C2000,'By Lot'!C2016:C2017)</f>
        <v>276</v>
      </c>
      <c r="D186" s="34">
        <f>SUM('By Lot'!D1897:D1898,'By Lot'!D1914:D1915,'By Lot'!D1931:D1932,'By Lot'!D1948:D1949,'By Lot'!D1965:D1966,'By Lot'!D1982:D1983,'By Lot'!D1999:D2000,'By Lot'!D2016:D2017)</f>
        <v>168</v>
      </c>
      <c r="E186" s="35">
        <f>SUM('By Lot'!E1897:E1898,'By Lot'!E1914:E1915,'By Lot'!E1931:E1932,'By Lot'!E1948:E1949,'By Lot'!E1965:E1966,'By Lot'!E1982:E1983,'By Lot'!E1999:E2000,'By Lot'!E2016:E2017)</f>
        <v>85</v>
      </c>
      <c r="F186" s="35">
        <f>SUM('By Lot'!F1897:F1898,'By Lot'!F1914:F1915,'By Lot'!F1931:F1932,'By Lot'!F1948:F1949,'By Lot'!F1965:F1966,'By Lot'!F1982:F1983,'By Lot'!F1999:F2000,'By Lot'!F2016:F2017)</f>
        <v>27</v>
      </c>
      <c r="G186" s="35">
        <f>SUM('By Lot'!G1897:G1898,'By Lot'!G1914:G1915,'By Lot'!G1931:G1932,'By Lot'!G1948:G1949,'By Lot'!G1965:G1966,'By Lot'!G1982:G1983,'By Lot'!G1999:G2000,'By Lot'!G2016:G2017)</f>
        <v>22</v>
      </c>
      <c r="H186" s="35">
        <f>SUM('By Lot'!H1897:H1898,'By Lot'!H1914:H1915,'By Lot'!H1931:H1932,'By Lot'!H1948:H1949,'By Lot'!H1965:H1966,'By Lot'!H1982:H1983,'By Lot'!H1999:H2000,'By Lot'!H2016:H2017)</f>
        <v>45</v>
      </c>
      <c r="I186" s="35">
        <f>SUM('By Lot'!I1897:I1898,'By Lot'!I1914:I1915,'By Lot'!I1931:I1932,'By Lot'!I1948:I1949,'By Lot'!I1965:I1966,'By Lot'!I1982:I1983,'By Lot'!I1999:I2000,'By Lot'!I2016:I2017)</f>
        <v>32</v>
      </c>
      <c r="J186" s="35">
        <f>SUM('By Lot'!J1897:J1898,'By Lot'!J1914:J1915,'By Lot'!J1931:J1932,'By Lot'!J1948:J1949,'By Lot'!J1965:J1966,'By Lot'!J1982:J1983,'By Lot'!J1999:J2000,'By Lot'!J2016:J2017)</f>
        <v>10</v>
      </c>
      <c r="K186" s="35">
        <f>SUM('By Lot'!K1897:K1898,'By Lot'!K1914:K1915,'By Lot'!K1931:K1932,'By Lot'!K1948:K1949,'By Lot'!K1965:K1966,'By Lot'!K1982:K1983,'By Lot'!K1999:K2000,'By Lot'!K2016:K2017)</f>
        <v>13</v>
      </c>
      <c r="L186" s="35">
        <f>SUM('By Lot'!L1897:L1898,'By Lot'!L1914:L1915,'By Lot'!L1931:L1932,'By Lot'!L1948:L1949,'By Lot'!L1965:L1966,'By Lot'!L1982:L1983,'By Lot'!L1999:L2000,'By Lot'!L2016:L2017)</f>
        <v>48</v>
      </c>
      <c r="M186" s="36">
        <f>SUM('By Lot'!M1897:M1898,'By Lot'!M1914:M1915,'By Lot'!M1931:M1932,'By Lot'!M1948:M1949,'By Lot'!M1965:M1966,'By Lot'!M1982:M1983,'By Lot'!M1999:M2000,'By Lot'!M2016:M2017)</f>
        <v>116</v>
      </c>
      <c r="N186" s="37">
        <f t="shared" si="17"/>
        <v>10</v>
      </c>
      <c r="O186" s="38">
        <f t="shared" si="18"/>
        <v>266</v>
      </c>
      <c r="P186" s="39">
        <f t="shared" si="19"/>
        <v>0.9637681159420289</v>
      </c>
    </row>
    <row r="187" spans="1:16" ht="11.25">
      <c r="A187" s="5"/>
      <c r="B187" s="33" t="s">
        <v>4</v>
      </c>
      <c r="C187" s="33">
        <f>SUM('By Lot'!C1899,'By Lot'!C1916,'By Lot'!C1933,'By Lot'!C1950,'By Lot'!C1967,'By Lot'!C1984,'By Lot'!C2001,'By Lot'!C2018)</f>
        <v>12</v>
      </c>
      <c r="D187" s="34">
        <f>SUM('By Lot'!D1899,'By Lot'!D1916,'By Lot'!D1933,'By Lot'!D1950,'By Lot'!D1967,'By Lot'!D1984,'By Lot'!D2001,'By Lot'!D2018)</f>
        <v>10</v>
      </c>
      <c r="E187" s="35">
        <f>SUM('By Lot'!E1899,'By Lot'!E1916,'By Lot'!E1933,'By Lot'!E1950,'By Lot'!E1967,'By Lot'!E1984,'By Lot'!E2001,'By Lot'!E2018)</f>
        <v>6</v>
      </c>
      <c r="F187" s="35">
        <f>SUM('By Lot'!F1899,'By Lot'!F1916,'By Lot'!F1933,'By Lot'!F1950,'By Lot'!F1967,'By Lot'!F1984,'By Lot'!F2001,'By Lot'!F2018)</f>
        <v>4</v>
      </c>
      <c r="G187" s="35">
        <f>SUM('By Lot'!G1899,'By Lot'!G1916,'By Lot'!G1933,'By Lot'!G1950,'By Lot'!G1967,'By Lot'!G1984,'By Lot'!G2001,'By Lot'!G2018)</f>
        <v>5</v>
      </c>
      <c r="H187" s="35">
        <f>SUM('By Lot'!H1899,'By Lot'!H1916,'By Lot'!H1933,'By Lot'!H1950,'By Lot'!H1967,'By Lot'!H1984,'By Lot'!H2001,'By Lot'!H2018)</f>
        <v>4</v>
      </c>
      <c r="I187" s="35">
        <f>SUM('By Lot'!I1899,'By Lot'!I1916,'By Lot'!I1933,'By Lot'!I1950,'By Lot'!I1967,'By Lot'!I1984,'By Lot'!I2001,'By Lot'!I2018)</f>
        <v>4</v>
      </c>
      <c r="J187" s="35">
        <f>SUM('By Lot'!J1899,'By Lot'!J1916,'By Lot'!J1933,'By Lot'!J1950,'By Lot'!J1967,'By Lot'!J1984,'By Lot'!J2001,'By Lot'!J2018)</f>
        <v>4</v>
      </c>
      <c r="K187" s="35">
        <f>SUM('By Lot'!K1899,'By Lot'!K1916,'By Lot'!K1933,'By Lot'!K1950,'By Lot'!K1967,'By Lot'!K1984,'By Lot'!K2001,'By Lot'!K2018)</f>
        <v>4</v>
      </c>
      <c r="L187" s="35">
        <f>SUM('By Lot'!L1899,'By Lot'!L1916,'By Lot'!L1933,'By Lot'!L1950,'By Lot'!L1967,'By Lot'!L1984,'By Lot'!L2001,'By Lot'!L2018)</f>
        <v>4</v>
      </c>
      <c r="M187" s="36">
        <f>SUM('By Lot'!M1899,'By Lot'!M1916,'By Lot'!M1933,'By Lot'!M1950,'By Lot'!M1967,'By Lot'!M1984,'By Lot'!M2001,'By Lot'!M2018)</f>
        <v>6</v>
      </c>
      <c r="N187" s="37">
        <f t="shared" si="17"/>
        <v>4</v>
      </c>
      <c r="O187" s="38">
        <f t="shared" si="18"/>
        <v>8</v>
      </c>
      <c r="P187" s="39">
        <f t="shared" si="19"/>
        <v>0.6666666666666666</v>
      </c>
    </row>
    <row r="188" spans="1:16" ht="11.25">
      <c r="A188" s="5"/>
      <c r="B188" s="33" t="s">
        <v>89</v>
      </c>
      <c r="C188" s="33">
        <f>SUM('By Lot'!C1900:C1905,'By Lot'!C1917:C1922,'By Lot'!C1934:C1939,'By Lot'!C1951:C1956,'By Lot'!C1968:C1973,'By Lot'!C1985:C1990,'By Lot'!C2002:C2007,'By Lot'!C2019:C2024)</f>
        <v>97</v>
      </c>
      <c r="D188" s="34">
        <f>SUM('By Lot'!D1900:D1905,'By Lot'!D1917:D1922,'By Lot'!D1934:D1939,'By Lot'!D1951:D1956,'By Lot'!D1968:D1973,'By Lot'!D1985:D1990,'By Lot'!D2002:D2007,'By Lot'!D2019:D2024)</f>
        <v>65</v>
      </c>
      <c r="E188" s="35">
        <f>SUM('By Lot'!E1900:E1905,'By Lot'!E1917:E1922,'By Lot'!E1934:E1939,'By Lot'!E1951:E1956,'By Lot'!E1968:E1973,'By Lot'!E1985:E1990,'By Lot'!E2002:E2007,'By Lot'!E2019:E2024)</f>
        <v>42</v>
      </c>
      <c r="F188" s="35">
        <f>SUM('By Lot'!F1900:F1905,'By Lot'!F1917:F1922,'By Lot'!F1934:F1939,'By Lot'!F1951:F1956,'By Lot'!F1968:F1973,'By Lot'!F1985:F1990,'By Lot'!F2002:F2007,'By Lot'!F2019:F2024)</f>
        <v>31</v>
      </c>
      <c r="G188" s="35">
        <f>SUM('By Lot'!G1900:G1905,'By Lot'!G1917:G1922,'By Lot'!G1934:G1939,'By Lot'!G1951:G1956,'By Lot'!G1968:G1973,'By Lot'!G1985:G1990,'By Lot'!G2002:G2007,'By Lot'!G2019:G2024)</f>
        <v>22</v>
      </c>
      <c r="H188" s="35">
        <f>SUM('By Lot'!H1900:H1905,'By Lot'!H1917:H1922,'By Lot'!H1934:H1939,'By Lot'!H1951:H1956,'By Lot'!H1968:H1973,'By Lot'!H1985:H1990,'By Lot'!H2002:H2007,'By Lot'!H2019:H2024)</f>
        <v>30</v>
      </c>
      <c r="I188" s="35">
        <f>SUM('By Lot'!I1900:I1905,'By Lot'!I1917:I1922,'By Lot'!I1934:I1939,'By Lot'!I1951:I1956,'By Lot'!I1968:I1973,'By Lot'!I1985:I1990,'By Lot'!I2002:I2007,'By Lot'!I2019:I2024)</f>
        <v>36</v>
      </c>
      <c r="J188" s="35">
        <f>SUM('By Lot'!J1900:J1905,'By Lot'!J1917:J1922,'By Lot'!J1934:J1939,'By Lot'!J1951:J1956,'By Lot'!J1968:J1973,'By Lot'!J1985:J1990,'By Lot'!J2002:J2007,'By Lot'!J2019:J2024)</f>
        <v>27</v>
      </c>
      <c r="K188" s="35">
        <f>SUM('By Lot'!K1900:K1905,'By Lot'!K1917:K1922,'By Lot'!K1934:K1939,'By Lot'!K1951:K1956,'By Lot'!K1968:K1973,'By Lot'!K1985:K1990,'By Lot'!K2002:K2007,'By Lot'!K2019:K2024)</f>
        <v>39</v>
      </c>
      <c r="L188" s="35">
        <f>SUM('By Lot'!L1900:L1905,'By Lot'!L1917:L1922,'By Lot'!L1934:L1939,'By Lot'!L1951:L1956,'By Lot'!L1968:L1973,'By Lot'!L1985:L1990,'By Lot'!L2002:L2007,'By Lot'!L2019:L2024)</f>
        <v>50</v>
      </c>
      <c r="M188" s="36">
        <f>SUM('By Lot'!M1900:M1905,'By Lot'!M1917:M1922,'By Lot'!M1934:M1939,'By Lot'!M1951:M1956,'By Lot'!M1968:M1973,'By Lot'!M1985:M1990,'By Lot'!M2002:M2007,'By Lot'!M2019:M2024)</f>
        <v>64</v>
      </c>
      <c r="N188" s="37">
        <f t="shared" si="17"/>
        <v>22</v>
      </c>
      <c r="O188" s="38">
        <f t="shared" si="18"/>
        <v>75</v>
      </c>
      <c r="P188" s="39">
        <f t="shared" si="19"/>
        <v>0.7731958762886598</v>
      </c>
    </row>
    <row r="189" spans="1:16" ht="11.25">
      <c r="A189" s="5"/>
      <c r="B189" s="33" t="s">
        <v>93</v>
      </c>
      <c r="C189" s="33">
        <f>SUM('By Lot'!C1906,'By Lot'!C1923,'By Lot'!C1940,'By Lot'!C1957,'By Lot'!C1974,'By Lot'!C1991,'By Lot'!C2008,'By Lot'!C2025)</f>
        <v>97</v>
      </c>
      <c r="D189" s="34">
        <f>SUM('By Lot'!D1906,'By Lot'!D1923,'By Lot'!D1940,'By Lot'!D1957,'By Lot'!D1974,'By Lot'!D1991,'By Lot'!D2008,'By Lot'!D2025)</f>
        <v>48</v>
      </c>
      <c r="E189" s="35">
        <f>SUM('By Lot'!E1906,'By Lot'!E1923,'By Lot'!E1940,'By Lot'!E1957,'By Lot'!E1974,'By Lot'!E1991,'By Lot'!E2008,'By Lot'!E2025)</f>
        <v>25</v>
      </c>
      <c r="F189" s="35">
        <f>SUM('By Lot'!F1906,'By Lot'!F1923,'By Lot'!F1940,'By Lot'!F1957,'By Lot'!F1974,'By Lot'!F1991,'By Lot'!F2008,'By Lot'!F2025)</f>
        <v>13</v>
      </c>
      <c r="G189" s="35">
        <f>SUM('By Lot'!G1906,'By Lot'!G1923,'By Lot'!G1940,'By Lot'!G1957,'By Lot'!G1974,'By Lot'!G1991,'By Lot'!G2008,'By Lot'!G2025)</f>
        <v>7</v>
      </c>
      <c r="H189" s="35">
        <f>SUM('By Lot'!H1906,'By Lot'!H1923,'By Lot'!H1940,'By Lot'!H1957,'By Lot'!H1974,'By Lot'!H1991,'By Lot'!H2008,'By Lot'!H2025)</f>
        <v>14</v>
      </c>
      <c r="I189" s="35">
        <f>SUM('By Lot'!I1906,'By Lot'!I1923,'By Lot'!I1940,'By Lot'!I1957,'By Lot'!I1974,'By Lot'!I1991,'By Lot'!I2008,'By Lot'!I2025)</f>
        <v>8</v>
      </c>
      <c r="J189" s="35">
        <f>SUM('By Lot'!J1906,'By Lot'!J1923,'By Lot'!J1940,'By Lot'!J1957,'By Lot'!J1974,'By Lot'!J1991,'By Lot'!J2008,'By Lot'!J2025)</f>
        <v>6</v>
      </c>
      <c r="K189" s="35">
        <f>SUM('By Lot'!K1906,'By Lot'!K1923,'By Lot'!K1940,'By Lot'!K1957,'By Lot'!K1974,'By Lot'!K1991,'By Lot'!K2008,'By Lot'!K2025)</f>
        <v>12</v>
      </c>
      <c r="L189" s="35">
        <f>SUM('By Lot'!L1906,'By Lot'!L1923,'By Lot'!L1940,'By Lot'!L1957,'By Lot'!L1974,'By Lot'!L1991,'By Lot'!L2008,'By Lot'!L2025)</f>
        <v>29</v>
      </c>
      <c r="M189" s="36">
        <f>SUM('By Lot'!M1906,'By Lot'!M1923,'By Lot'!M1940,'By Lot'!M1957,'By Lot'!M1974,'By Lot'!M1991,'By Lot'!M2008,'By Lot'!M2025)</f>
        <v>53</v>
      </c>
      <c r="N189" s="37">
        <f t="shared" si="17"/>
        <v>6</v>
      </c>
      <c r="O189" s="38">
        <f t="shared" si="18"/>
        <v>91</v>
      </c>
      <c r="P189" s="39">
        <f t="shared" si="19"/>
        <v>0.9381443298969072</v>
      </c>
    </row>
    <row r="190" spans="1:16" ht="11.25">
      <c r="A190" s="5"/>
      <c r="B190" s="33" t="s">
        <v>254</v>
      </c>
      <c r="C190" s="33">
        <f>SUM('By Lot'!C1907,'By Lot'!C1924,'By Lot'!C1941,'By Lot'!C1958,'By Lot'!C1975,'By Lot'!C1992,'By Lot'!C2009,'By Lot'!C2026)</f>
        <v>5</v>
      </c>
      <c r="D190" s="34">
        <f>SUM('By Lot'!D1907,'By Lot'!D1924,'By Lot'!D1941,'By Lot'!D1958,'By Lot'!D1975,'By Lot'!D1992,'By Lot'!D2009,'By Lot'!D2026)</f>
        <v>4</v>
      </c>
      <c r="E190" s="35">
        <f>SUM('By Lot'!E1907,'By Lot'!E1924,'By Lot'!E1941,'By Lot'!E1958,'By Lot'!E1975,'By Lot'!E1992,'By Lot'!E2009,'By Lot'!E2026)</f>
        <v>4</v>
      </c>
      <c r="F190" s="35">
        <f>SUM('By Lot'!F1907,'By Lot'!F1924,'By Lot'!F1941,'By Lot'!F1958,'By Lot'!F1975,'By Lot'!F1992,'By Lot'!F2009,'By Lot'!F2026)</f>
        <v>1</v>
      </c>
      <c r="G190" s="35">
        <f>SUM('By Lot'!G1907,'By Lot'!G1924,'By Lot'!G1941,'By Lot'!G1958,'By Lot'!G1975,'By Lot'!G1992,'By Lot'!G2009,'By Lot'!G2026)</f>
        <v>3</v>
      </c>
      <c r="H190" s="35">
        <f>SUM('By Lot'!H1907,'By Lot'!H1924,'By Lot'!H1941,'By Lot'!H1958,'By Lot'!H1975,'By Lot'!H1992,'By Lot'!H2009,'By Lot'!H2026)</f>
        <v>2</v>
      </c>
      <c r="I190" s="35">
        <f>SUM('By Lot'!I1907,'By Lot'!I1924,'By Lot'!I1941,'By Lot'!I1958,'By Lot'!I1975,'By Lot'!I1992,'By Lot'!I2009,'By Lot'!I2026)</f>
        <v>3</v>
      </c>
      <c r="J190" s="35">
        <f>SUM('By Lot'!J1907,'By Lot'!J1924,'By Lot'!J1941,'By Lot'!J1958,'By Lot'!J1975,'By Lot'!J1992,'By Lot'!J2009,'By Lot'!J2026)</f>
        <v>2</v>
      </c>
      <c r="K190" s="35">
        <f>SUM('By Lot'!K1907,'By Lot'!K1924,'By Lot'!K1941,'By Lot'!K1958,'By Lot'!K1975,'By Lot'!K1992,'By Lot'!K2009,'By Lot'!K2026)</f>
        <v>3</v>
      </c>
      <c r="L190" s="35">
        <f>SUM('By Lot'!L1907,'By Lot'!L1924,'By Lot'!L1941,'By Lot'!L1958,'By Lot'!L1975,'By Lot'!L1992,'By Lot'!L2009,'By Lot'!L2026)</f>
        <v>2</v>
      </c>
      <c r="M190" s="36">
        <f>SUM('By Lot'!M1907,'By Lot'!M1924,'By Lot'!M1941,'By Lot'!M1958,'By Lot'!M1975,'By Lot'!M1992,'By Lot'!M2009,'By Lot'!M2026)</f>
        <v>4</v>
      </c>
      <c r="N190" s="37">
        <f t="shared" si="17"/>
        <v>1</v>
      </c>
      <c r="O190" s="38">
        <f t="shared" si="18"/>
        <v>4</v>
      </c>
      <c r="P190" s="39">
        <f t="shared" si="19"/>
        <v>0.8</v>
      </c>
    </row>
    <row r="191" spans="1:16" ht="11.25">
      <c r="A191" s="5"/>
      <c r="B191" s="33" t="s">
        <v>255</v>
      </c>
      <c r="C191" s="33">
        <f>SUM('By Lot'!C1908,'By Lot'!C1925,'By Lot'!C1942,'By Lot'!C1959,'By Lot'!C1976,'By Lot'!C1993,'By Lot'!C2010,'By Lot'!C2027)</f>
        <v>8</v>
      </c>
      <c r="D191" s="34">
        <f>SUM('By Lot'!D1908,'By Lot'!D1925,'By Lot'!D1942,'By Lot'!D1959,'By Lot'!D1976,'By Lot'!D1993,'By Lot'!D2010,'By Lot'!D2027)</f>
        <v>2</v>
      </c>
      <c r="E191" s="35">
        <f>SUM('By Lot'!E1908,'By Lot'!E1925,'By Lot'!E1942,'By Lot'!E1959,'By Lot'!E1976,'By Lot'!E1993,'By Lot'!E2010,'By Lot'!E2027)</f>
        <v>2</v>
      </c>
      <c r="F191" s="35">
        <f>SUM('By Lot'!F1908,'By Lot'!F1925,'By Lot'!F1942,'By Lot'!F1959,'By Lot'!F1976,'By Lot'!F1993,'By Lot'!F2010,'By Lot'!F2027)</f>
        <v>2</v>
      </c>
      <c r="G191" s="35">
        <f>SUM('By Lot'!G1908,'By Lot'!G1925,'By Lot'!G1942,'By Lot'!G1959,'By Lot'!G1976,'By Lot'!G1993,'By Lot'!G2010,'By Lot'!G2027)</f>
        <v>2</v>
      </c>
      <c r="H191" s="35">
        <f>SUM('By Lot'!H1908,'By Lot'!H1925,'By Lot'!H1942,'By Lot'!H1959,'By Lot'!H1976,'By Lot'!H1993,'By Lot'!H2010,'By Lot'!H2027)</f>
        <v>2</v>
      </c>
      <c r="I191" s="35">
        <f>SUM('By Lot'!I1908,'By Lot'!I1925,'By Lot'!I1942,'By Lot'!I1959,'By Lot'!I1976,'By Lot'!I1993,'By Lot'!I2010,'By Lot'!I2027)</f>
        <v>2</v>
      </c>
      <c r="J191" s="35">
        <f>SUM('By Lot'!J1908,'By Lot'!J1925,'By Lot'!J1942,'By Lot'!J1959,'By Lot'!J1976,'By Lot'!J1993,'By Lot'!J2010,'By Lot'!J2027)</f>
        <v>3</v>
      </c>
      <c r="K191" s="35">
        <f>SUM('By Lot'!K1908,'By Lot'!K1925,'By Lot'!K1942,'By Lot'!K1959,'By Lot'!K1976,'By Lot'!K1993,'By Lot'!K2010,'By Lot'!K2027)</f>
        <v>1</v>
      </c>
      <c r="L191" s="35">
        <f>SUM('By Lot'!L1908,'By Lot'!L1925,'By Lot'!L1942,'By Lot'!L1959,'By Lot'!L1976,'By Lot'!L1993,'By Lot'!L2010,'By Lot'!L2027)</f>
        <v>2</v>
      </c>
      <c r="M191" s="36">
        <f>SUM('By Lot'!M1908,'By Lot'!M1925,'By Lot'!M1942,'By Lot'!M1959,'By Lot'!M1976,'By Lot'!M1993,'By Lot'!M2010,'By Lot'!M2027)</f>
        <v>3</v>
      </c>
      <c r="N191" s="37">
        <f t="shared" si="17"/>
        <v>1</v>
      </c>
      <c r="O191" s="38">
        <f t="shared" si="18"/>
        <v>7</v>
      </c>
      <c r="P191" s="39">
        <f t="shared" si="19"/>
        <v>0.875</v>
      </c>
    </row>
    <row r="192" spans="1:16" ht="11.25">
      <c r="A192" s="5"/>
      <c r="B192" s="33" t="s">
        <v>5</v>
      </c>
      <c r="C192" s="33">
        <f>SUM('By Lot'!C1909,'By Lot'!C1926,'By Lot'!C1943,'By Lot'!C1960,'By Lot'!C1977,'By Lot'!C1994,'By Lot'!C2011,'By Lot'!C2028)</f>
        <v>7</v>
      </c>
      <c r="D192" s="34">
        <f>SUM('By Lot'!D1909,'By Lot'!D1926,'By Lot'!D1943,'By Lot'!D1960,'By Lot'!D1977,'By Lot'!D1994,'By Lot'!D2011,'By Lot'!D2028)</f>
        <v>6</v>
      </c>
      <c r="E192" s="35">
        <f>SUM('By Lot'!E1909,'By Lot'!E1926,'By Lot'!E1943,'By Lot'!E1960,'By Lot'!E1977,'By Lot'!E1994,'By Lot'!E2011,'By Lot'!E2028)</f>
        <v>5</v>
      </c>
      <c r="F192" s="35">
        <f>SUM('By Lot'!F1909,'By Lot'!F1926,'By Lot'!F1943,'By Lot'!F1960,'By Lot'!F1977,'By Lot'!F1994,'By Lot'!F2011,'By Lot'!F2028)</f>
        <v>6</v>
      </c>
      <c r="G192" s="35">
        <f>SUM('By Lot'!G1909,'By Lot'!G1926,'By Lot'!G1943,'By Lot'!G1960,'By Lot'!G1977,'By Lot'!G1994,'By Lot'!G2011,'By Lot'!G2028)</f>
        <v>4</v>
      </c>
      <c r="H192" s="35">
        <f>SUM('By Lot'!H1909,'By Lot'!H1926,'By Lot'!H1943,'By Lot'!H1960,'By Lot'!H1977,'By Lot'!H1994,'By Lot'!H2011,'By Lot'!H2028)</f>
        <v>4</v>
      </c>
      <c r="I192" s="35">
        <f>SUM('By Lot'!I1909,'By Lot'!I1926,'By Lot'!I1943,'By Lot'!I1960,'By Lot'!I1977,'By Lot'!I1994,'By Lot'!I2011,'By Lot'!I2028)</f>
        <v>6</v>
      </c>
      <c r="J192" s="35">
        <f>SUM('By Lot'!J1909,'By Lot'!J1926,'By Lot'!J1943,'By Lot'!J1960,'By Lot'!J1977,'By Lot'!J1994,'By Lot'!J2011,'By Lot'!J2028)</f>
        <v>4</v>
      </c>
      <c r="K192" s="35">
        <f>SUM('By Lot'!K1909,'By Lot'!K1926,'By Lot'!K1943,'By Lot'!K1960,'By Lot'!K1977,'By Lot'!K1994,'By Lot'!K2011,'By Lot'!K2028)</f>
        <v>3</v>
      </c>
      <c r="L192" s="35">
        <f>SUM('By Lot'!L1909,'By Lot'!L1926,'By Lot'!L1943,'By Lot'!L1960,'By Lot'!L1977,'By Lot'!L1994,'By Lot'!L2011,'By Lot'!L2028)</f>
        <v>5</v>
      </c>
      <c r="M192" s="36">
        <f>SUM('By Lot'!M1909,'By Lot'!M1926,'By Lot'!M1943,'By Lot'!M1960,'By Lot'!M1977,'By Lot'!M1994,'By Lot'!M2011,'By Lot'!M2028)</f>
        <v>6</v>
      </c>
      <c r="N192" s="37">
        <f t="shared" si="17"/>
        <v>3</v>
      </c>
      <c r="O192" s="38">
        <f t="shared" si="18"/>
        <v>4</v>
      </c>
      <c r="P192" s="39">
        <f t="shared" si="19"/>
        <v>0.5714285714285714</v>
      </c>
    </row>
    <row r="193" spans="1:16" ht="11.25">
      <c r="A193" s="40"/>
      <c r="B193" s="41" t="s">
        <v>6</v>
      </c>
      <c r="C193" s="41">
        <f aca="true" t="shared" si="25" ref="C193:M193">SUM(C183:C192)</f>
        <v>1103</v>
      </c>
      <c r="D193" s="42">
        <f t="shared" si="25"/>
        <v>622</v>
      </c>
      <c r="E193" s="43">
        <f t="shared" si="25"/>
        <v>406</v>
      </c>
      <c r="F193" s="43">
        <f t="shared" si="25"/>
        <v>288</v>
      </c>
      <c r="G193" s="43">
        <f t="shared" si="25"/>
        <v>269</v>
      </c>
      <c r="H193" s="43">
        <f t="shared" si="25"/>
        <v>322</v>
      </c>
      <c r="I193" s="43">
        <f t="shared" si="25"/>
        <v>312</v>
      </c>
      <c r="J193" s="43">
        <f t="shared" si="25"/>
        <v>281</v>
      </c>
      <c r="K193" s="43">
        <f t="shared" si="25"/>
        <v>315</v>
      </c>
      <c r="L193" s="43">
        <f t="shared" si="25"/>
        <v>413</v>
      </c>
      <c r="M193" s="44">
        <f t="shared" si="25"/>
        <v>593</v>
      </c>
      <c r="N193" s="45">
        <f t="shared" si="17"/>
        <v>269</v>
      </c>
      <c r="O193" s="46">
        <f t="shared" si="18"/>
        <v>834</v>
      </c>
      <c r="P193" s="47">
        <f t="shared" si="19"/>
        <v>0.7561196736174071</v>
      </c>
    </row>
    <row r="194" spans="1:16" ht="11.25">
      <c r="A194" s="32" t="s">
        <v>349</v>
      </c>
      <c r="B194" s="33" t="s">
        <v>0</v>
      </c>
      <c r="C194" s="33"/>
      <c r="D194" s="34"/>
      <c r="E194" s="35"/>
      <c r="F194" s="35"/>
      <c r="G194" s="35"/>
      <c r="H194" s="35"/>
      <c r="I194" s="35"/>
      <c r="J194" s="35"/>
      <c r="K194" s="35"/>
      <c r="L194" s="35"/>
      <c r="M194" s="36"/>
      <c r="N194" s="37"/>
      <c r="O194" s="38"/>
      <c r="P194" s="39"/>
    </row>
    <row r="195" spans="1:16" ht="11.25">
      <c r="A195" s="5" t="s">
        <v>350</v>
      </c>
      <c r="B195" s="33" t="s">
        <v>1</v>
      </c>
      <c r="C195" s="33"/>
      <c r="D195" s="34"/>
      <c r="E195" s="35"/>
      <c r="F195" s="35"/>
      <c r="G195" s="35"/>
      <c r="H195" s="35"/>
      <c r="I195" s="35"/>
      <c r="J195" s="35"/>
      <c r="K195" s="35"/>
      <c r="L195" s="35"/>
      <c r="M195" s="36"/>
      <c r="N195" s="37"/>
      <c r="O195" s="38"/>
      <c r="P195" s="39"/>
    </row>
    <row r="196" spans="1:16" ht="11.25">
      <c r="A196" s="5" t="s">
        <v>351</v>
      </c>
      <c r="B196" s="33" t="s">
        <v>2</v>
      </c>
      <c r="C196" s="33">
        <f>SUM('By Lot'!C2032,'By Lot'!C2049,'By Lot'!C2066)</f>
        <v>142</v>
      </c>
      <c r="D196" s="34">
        <f>SUM('By Lot'!D2032,'By Lot'!D2049,'By Lot'!D2066)</f>
        <v>140</v>
      </c>
      <c r="E196" s="35">
        <f>SUM('By Lot'!E2032,'By Lot'!E2049,'By Lot'!E2066)</f>
        <v>134</v>
      </c>
      <c r="F196" s="35">
        <f>SUM('By Lot'!F2032,'By Lot'!F2049,'By Lot'!F2066)</f>
        <v>127</v>
      </c>
      <c r="G196" s="35">
        <f>SUM('By Lot'!G2032,'By Lot'!G2049,'By Lot'!G2066)</f>
        <v>128</v>
      </c>
      <c r="H196" s="35">
        <f>SUM('By Lot'!H2032,'By Lot'!H2049,'By Lot'!H2066)</f>
        <v>127</v>
      </c>
      <c r="I196" s="35">
        <f>SUM('By Lot'!I2032,'By Lot'!I2049,'By Lot'!I2066)</f>
        <v>127</v>
      </c>
      <c r="J196" s="35">
        <f>SUM('By Lot'!J2032,'By Lot'!J2049,'By Lot'!J2066)</f>
        <v>136</v>
      </c>
      <c r="K196" s="35">
        <f>SUM('By Lot'!K2032,'By Lot'!K2049,'By Lot'!K2066)</f>
        <v>138</v>
      </c>
      <c r="L196" s="35">
        <f>SUM('By Lot'!L2032,'By Lot'!L2049,'By Lot'!L2066)</f>
        <v>140</v>
      </c>
      <c r="M196" s="36">
        <f>SUM('By Lot'!M2032,'By Lot'!M2049,'By Lot'!M2066)</f>
        <v>140</v>
      </c>
      <c r="N196" s="37">
        <f t="shared" si="17"/>
        <v>127</v>
      </c>
      <c r="O196" s="38">
        <f t="shared" si="18"/>
        <v>15</v>
      </c>
      <c r="P196" s="39">
        <f t="shared" si="19"/>
        <v>0.1056338028169014</v>
      </c>
    </row>
    <row r="197" spans="1:16" ht="11.25">
      <c r="A197" s="5"/>
      <c r="B197" s="33" t="s">
        <v>449</v>
      </c>
      <c r="C197" s="33">
        <f>SUM('By Lot'!C2033:C2034,'By Lot'!C2050:C2051,'By Lot'!C2067:C2068)</f>
        <v>92</v>
      </c>
      <c r="D197" s="34">
        <f>SUM('By Lot'!D2033:D2034,'By Lot'!D2050:D2051,'By Lot'!D2067:D2068)</f>
        <v>63</v>
      </c>
      <c r="E197" s="35">
        <f>SUM('By Lot'!E2033:E2034,'By Lot'!E2050:E2051,'By Lot'!E2067:E2068)</f>
        <v>27</v>
      </c>
      <c r="F197" s="35">
        <f>SUM('By Lot'!F2033:F2034,'By Lot'!F2050:F2051,'By Lot'!F2067:F2068)</f>
        <v>3</v>
      </c>
      <c r="G197" s="35">
        <f>SUM('By Lot'!G2033:G2034,'By Lot'!G2050:G2051,'By Lot'!G2067:G2068)</f>
        <v>4</v>
      </c>
      <c r="H197" s="35">
        <f>SUM('By Lot'!H2033:H2034,'By Lot'!H2050:H2051,'By Lot'!H2067:H2068)</f>
        <v>5</v>
      </c>
      <c r="I197" s="35">
        <f>SUM('By Lot'!I2033:I2034,'By Lot'!I2050:I2051,'By Lot'!I2067:I2068)</f>
        <v>8</v>
      </c>
      <c r="J197" s="35">
        <f>SUM('By Lot'!J2033:J2034,'By Lot'!J2050:J2051,'By Lot'!J2067:J2068)</f>
        <v>4</v>
      </c>
      <c r="K197" s="35">
        <f>SUM('By Lot'!K2033:K2034,'By Lot'!K2050:K2051,'By Lot'!K2067:K2068)</f>
        <v>3</v>
      </c>
      <c r="L197" s="35">
        <f>SUM('By Lot'!L2033:L2034,'By Lot'!L2050:L2051,'By Lot'!L2067:L2068)</f>
        <v>13</v>
      </c>
      <c r="M197" s="36">
        <f>SUM('By Lot'!M2033:M2034,'By Lot'!M2050:M2051,'By Lot'!M2067:M2068)</f>
        <v>41</v>
      </c>
      <c r="N197" s="37">
        <f t="shared" si="17"/>
        <v>3</v>
      </c>
      <c r="O197" s="38">
        <f t="shared" si="18"/>
        <v>89</v>
      </c>
      <c r="P197" s="39">
        <f t="shared" si="19"/>
        <v>0.967391304347826</v>
      </c>
    </row>
    <row r="198" spans="1:16" ht="11.25">
      <c r="A198" s="5"/>
      <c r="B198" s="33" t="s">
        <v>4</v>
      </c>
      <c r="C198" s="33"/>
      <c r="D198" s="34"/>
      <c r="E198" s="35"/>
      <c r="F198" s="35"/>
      <c r="G198" s="35"/>
      <c r="H198" s="35"/>
      <c r="I198" s="35"/>
      <c r="J198" s="35"/>
      <c r="K198" s="35"/>
      <c r="L198" s="35"/>
      <c r="M198" s="36"/>
      <c r="N198" s="37"/>
      <c r="O198" s="38"/>
      <c r="P198" s="39"/>
    </row>
    <row r="199" spans="1:16" ht="11.25">
      <c r="A199" s="5"/>
      <c r="B199" s="33" t="s">
        <v>89</v>
      </c>
      <c r="C199" s="33">
        <f>SUM('By Lot'!C2036:C2041,'By Lot'!C2053:C2058,'By Lot'!C2070:C2075)</f>
        <v>142</v>
      </c>
      <c r="D199" s="34">
        <f>SUM('By Lot'!D2036:D2041,'By Lot'!D2053:D2058,'By Lot'!D2070:D2075)</f>
        <v>100</v>
      </c>
      <c r="E199" s="35">
        <f>SUM('By Lot'!E2036:E2041,'By Lot'!E2053:E2058,'By Lot'!E2070:E2075)</f>
        <v>69</v>
      </c>
      <c r="F199" s="35">
        <f>SUM('By Lot'!F2036:F2041,'By Lot'!F2053:F2058,'By Lot'!F2070:F2075)</f>
        <v>51</v>
      </c>
      <c r="G199" s="35">
        <f>SUM('By Lot'!G2036:G2041,'By Lot'!G2053:G2058,'By Lot'!G2070:G2075)</f>
        <v>48</v>
      </c>
      <c r="H199" s="35">
        <f>SUM('By Lot'!H2036:H2041,'By Lot'!H2053:H2058,'By Lot'!H2070:H2075)</f>
        <v>46</v>
      </c>
      <c r="I199" s="35">
        <f>SUM('By Lot'!I2036:I2041,'By Lot'!I2053:I2058,'By Lot'!I2070:I2075)</f>
        <v>48</v>
      </c>
      <c r="J199" s="35">
        <f>SUM('By Lot'!J2036:J2041,'By Lot'!J2053:J2058,'By Lot'!J2070:J2075)</f>
        <v>50</v>
      </c>
      <c r="K199" s="35">
        <f>SUM('By Lot'!K2036:K2041,'By Lot'!K2053:K2058,'By Lot'!K2070:K2075)</f>
        <v>58</v>
      </c>
      <c r="L199" s="35">
        <f>SUM('By Lot'!L2036:L2041,'By Lot'!L2053:L2058,'By Lot'!L2070:L2075)</f>
        <v>67</v>
      </c>
      <c r="M199" s="36">
        <f>SUM('By Lot'!M2036:M2041,'By Lot'!M2053:M2058,'By Lot'!M2070:M2075)</f>
        <v>94</v>
      </c>
      <c r="N199" s="37">
        <f t="shared" si="17"/>
        <v>46</v>
      </c>
      <c r="O199" s="38">
        <f t="shared" si="18"/>
        <v>96</v>
      </c>
      <c r="P199" s="39">
        <f t="shared" si="19"/>
        <v>0.676056338028169</v>
      </c>
    </row>
    <row r="200" spans="1:16" ht="11.25">
      <c r="A200" s="5"/>
      <c r="B200" s="33" t="s">
        <v>93</v>
      </c>
      <c r="C200" s="33">
        <f>SUM('By Lot'!C2042,'By Lot'!C2059,'By Lot'!C2076)</f>
        <v>16</v>
      </c>
      <c r="D200" s="34">
        <f>SUM('By Lot'!D2042,'By Lot'!D2059,'By Lot'!D2076)</f>
        <v>11</v>
      </c>
      <c r="E200" s="35">
        <f>SUM('By Lot'!E2042,'By Lot'!E2059,'By Lot'!E2076)</f>
        <v>4</v>
      </c>
      <c r="F200" s="35">
        <f>SUM('By Lot'!F2042,'By Lot'!F2059,'By Lot'!F2076)</f>
        <v>0</v>
      </c>
      <c r="G200" s="35">
        <f>SUM('By Lot'!G2042,'By Lot'!G2059,'By Lot'!G2076)</f>
        <v>0</v>
      </c>
      <c r="H200" s="35">
        <f>SUM('By Lot'!H2042,'By Lot'!H2059,'By Lot'!H2076)</f>
        <v>2</v>
      </c>
      <c r="I200" s="35">
        <f>SUM('By Lot'!I2042,'By Lot'!I2059,'By Lot'!I2076)</f>
        <v>1</v>
      </c>
      <c r="J200" s="35">
        <f>SUM('By Lot'!J2042,'By Lot'!J2059,'By Lot'!J2076)</f>
        <v>0</v>
      </c>
      <c r="K200" s="35">
        <f>SUM('By Lot'!K2042,'By Lot'!K2059,'By Lot'!K2076)</f>
        <v>2</v>
      </c>
      <c r="L200" s="35">
        <f>SUM('By Lot'!L2042,'By Lot'!L2059,'By Lot'!L2076)</f>
        <v>6</v>
      </c>
      <c r="M200" s="36">
        <f>SUM('By Lot'!M2042,'By Lot'!M2059,'By Lot'!M2076)</f>
        <v>10</v>
      </c>
      <c r="N200" s="37">
        <f aca="true" t="shared" si="26" ref="N200:N215">MIN(D200:M200)</f>
        <v>0</v>
      </c>
      <c r="O200" s="38">
        <f aca="true" t="shared" si="27" ref="O200:O215">C200-N200</f>
        <v>16</v>
      </c>
      <c r="P200" s="39">
        <f aca="true" t="shared" si="28" ref="P200:P215">O200/C200</f>
        <v>1</v>
      </c>
    </row>
    <row r="201" spans="1:16" ht="11.25">
      <c r="A201" s="5"/>
      <c r="B201" s="33" t="s">
        <v>254</v>
      </c>
      <c r="C201" s="33"/>
      <c r="D201" s="34"/>
      <c r="E201" s="35"/>
      <c r="F201" s="35"/>
      <c r="G201" s="35"/>
      <c r="H201" s="35"/>
      <c r="I201" s="35"/>
      <c r="J201" s="35"/>
      <c r="K201" s="35"/>
      <c r="L201" s="35"/>
      <c r="M201" s="36"/>
      <c r="N201" s="37"/>
      <c r="O201" s="38"/>
      <c r="P201" s="39"/>
    </row>
    <row r="202" spans="1:16" ht="11.25">
      <c r="A202" s="5"/>
      <c r="B202" s="33" t="s">
        <v>255</v>
      </c>
      <c r="C202" s="33"/>
      <c r="D202" s="34"/>
      <c r="E202" s="35"/>
      <c r="F202" s="35"/>
      <c r="G202" s="35"/>
      <c r="H202" s="35"/>
      <c r="I202" s="35"/>
      <c r="J202" s="35"/>
      <c r="K202" s="35"/>
      <c r="L202" s="35"/>
      <c r="M202" s="36"/>
      <c r="N202" s="37"/>
      <c r="O202" s="38"/>
      <c r="P202" s="39"/>
    </row>
    <row r="203" spans="1:16" ht="11.25">
      <c r="A203" s="5"/>
      <c r="B203" s="33" t="s">
        <v>5</v>
      </c>
      <c r="C203" s="33"/>
      <c r="D203" s="34"/>
      <c r="E203" s="35"/>
      <c r="F203" s="35"/>
      <c r="G203" s="35"/>
      <c r="H203" s="35"/>
      <c r="I203" s="35"/>
      <c r="J203" s="35"/>
      <c r="K203" s="35"/>
      <c r="L203" s="35"/>
      <c r="M203" s="36"/>
      <c r="N203" s="37"/>
      <c r="O203" s="38"/>
      <c r="P203" s="39"/>
    </row>
    <row r="204" spans="1:16" ht="11.25">
      <c r="A204" s="40"/>
      <c r="B204" s="41" t="s">
        <v>6</v>
      </c>
      <c r="C204" s="41">
        <f aca="true" t="shared" si="29" ref="C204:M204">SUM(C194:C203)</f>
        <v>392</v>
      </c>
      <c r="D204" s="42">
        <f t="shared" si="29"/>
        <v>314</v>
      </c>
      <c r="E204" s="43">
        <f t="shared" si="29"/>
        <v>234</v>
      </c>
      <c r="F204" s="43">
        <f t="shared" si="29"/>
        <v>181</v>
      </c>
      <c r="G204" s="43">
        <f t="shared" si="29"/>
        <v>180</v>
      </c>
      <c r="H204" s="43">
        <f t="shared" si="29"/>
        <v>180</v>
      </c>
      <c r="I204" s="43">
        <f t="shared" si="29"/>
        <v>184</v>
      </c>
      <c r="J204" s="43">
        <f t="shared" si="29"/>
        <v>190</v>
      </c>
      <c r="K204" s="43">
        <f t="shared" si="29"/>
        <v>201</v>
      </c>
      <c r="L204" s="43">
        <f t="shared" si="29"/>
        <v>226</v>
      </c>
      <c r="M204" s="44">
        <f t="shared" si="29"/>
        <v>285</v>
      </c>
      <c r="N204" s="45">
        <f t="shared" si="26"/>
        <v>180</v>
      </c>
      <c r="O204" s="46">
        <f t="shared" si="27"/>
        <v>212</v>
      </c>
      <c r="P204" s="47">
        <f t="shared" si="28"/>
        <v>0.5408163265306123</v>
      </c>
    </row>
    <row r="205" spans="1:16" ht="11.25">
      <c r="A205" s="32" t="s">
        <v>201</v>
      </c>
      <c r="B205" s="33" t="s">
        <v>0</v>
      </c>
      <c r="C205" s="33">
        <f>SUM('By Structure'!C62,'By Structure'!C73,'By Structure'!C84,'By Lot'!C2540,'By Lot'!C2557,'By Lot'!C2574,'By Lot'!C2591,'By Lot'!C2608,'By Lot'!C2625,'By Lot'!C2642,'By Lot'!C2659,'By Lot'!C2676)</f>
        <v>265</v>
      </c>
      <c r="D205" s="34">
        <f>SUM('By Structure'!D62,'By Structure'!D73,'By Structure'!D84,'By Lot'!D2540,'By Lot'!D2557,'By Lot'!D2574,'By Lot'!D2591,'By Lot'!D2608,'By Lot'!D2625,'By Lot'!D2642,'By Lot'!D2659,'By Lot'!D2676)</f>
        <v>130</v>
      </c>
      <c r="E205" s="35">
        <f>SUM('By Structure'!E62,'By Structure'!E73,'By Structure'!E84,'By Lot'!E2540,'By Lot'!E2557,'By Lot'!E2574,'By Lot'!E2591,'By Lot'!E2608,'By Lot'!E2625,'By Lot'!E2642,'By Lot'!E2659,'By Lot'!E2676)</f>
        <v>106</v>
      </c>
      <c r="F205" s="35">
        <f>SUM('By Structure'!F62,'By Structure'!F73,'By Structure'!F84,'By Lot'!F2540,'By Lot'!F2557,'By Lot'!F2574,'By Lot'!F2591,'By Lot'!F2608,'By Lot'!F2625,'By Lot'!F2642,'By Lot'!F2659,'By Lot'!F2676)</f>
        <v>55</v>
      </c>
      <c r="G205" s="35">
        <f>SUM('By Structure'!G62,'By Structure'!G73,'By Structure'!G84,'By Lot'!G2540,'By Lot'!G2557,'By Lot'!G2574,'By Lot'!G2591,'By Lot'!G2608,'By Lot'!G2625,'By Lot'!G2642,'By Lot'!G2659,'By Lot'!G2676)</f>
        <v>40</v>
      </c>
      <c r="H205" s="35">
        <f>SUM('By Structure'!H62,'By Structure'!H73,'By Structure'!H84,'By Lot'!H2540,'By Lot'!H2557,'By Lot'!H2574,'By Lot'!H2591,'By Lot'!H2608,'By Lot'!H2625,'By Lot'!H2642,'By Lot'!H2659,'By Lot'!H2676)</f>
        <v>41</v>
      </c>
      <c r="I205" s="35">
        <f>SUM('By Structure'!I62,'By Structure'!I73,'By Structure'!I84,'By Lot'!I2540,'By Lot'!I2557,'By Lot'!I2574,'By Lot'!I2591,'By Lot'!I2608,'By Lot'!I2625,'By Lot'!I2642,'By Lot'!I2659,'By Lot'!I2676)</f>
        <v>49</v>
      </c>
      <c r="J205" s="35">
        <f>SUM('By Structure'!J62,'By Structure'!J73,'By Structure'!J84,'By Lot'!J2540,'By Lot'!J2557,'By Lot'!J2574,'By Lot'!J2591,'By Lot'!J2608,'By Lot'!J2625,'By Lot'!J2642,'By Lot'!J2659,'By Lot'!J2676)</f>
        <v>41</v>
      </c>
      <c r="K205" s="35">
        <f>SUM('By Structure'!K62,'By Structure'!K73,'By Structure'!K84,'By Lot'!K2540,'By Lot'!K2557,'By Lot'!K2574,'By Lot'!K2591,'By Lot'!K2608,'By Lot'!K2625,'By Lot'!K2642,'By Lot'!K2659,'By Lot'!K2676)</f>
        <v>52</v>
      </c>
      <c r="L205" s="35">
        <f>SUM('By Structure'!L62,'By Structure'!L73,'By Structure'!L84,'By Lot'!L2540,'By Lot'!L2557,'By Lot'!L2574,'By Lot'!L2591,'By Lot'!L2608,'By Lot'!L2625,'By Lot'!L2642,'By Lot'!L2659,'By Lot'!L2676)</f>
        <v>57</v>
      </c>
      <c r="M205" s="36">
        <f>SUM('By Structure'!M62,'By Structure'!M73,'By Structure'!M84,'By Lot'!M2540,'By Lot'!M2557,'By Lot'!M2574,'By Lot'!M2591,'By Lot'!M2608,'By Lot'!M2625,'By Lot'!M2642,'By Lot'!M2659,'By Lot'!M2676)</f>
        <v>81</v>
      </c>
      <c r="N205" s="37">
        <f t="shared" si="26"/>
        <v>40</v>
      </c>
      <c r="O205" s="38">
        <f t="shared" si="27"/>
        <v>225</v>
      </c>
      <c r="P205" s="39">
        <f t="shared" si="28"/>
        <v>0.8490566037735849</v>
      </c>
    </row>
    <row r="206" spans="1:16" ht="11.25">
      <c r="A206" s="5" t="s">
        <v>203</v>
      </c>
      <c r="B206" s="33" t="s">
        <v>1</v>
      </c>
      <c r="C206" s="33">
        <f>SUM('By Structure'!C63,'By Structure'!C74,'By Structure'!C85,'By Lot'!C2541,'By Lot'!C2558,'By Lot'!C2575,'By Lot'!C2592,'By Lot'!C2609,'By Lot'!C2626,'By Lot'!C2643,'By Lot'!C2660,'By Lot'!C2677)</f>
        <v>1139</v>
      </c>
      <c r="D206" s="34">
        <f>SUM('By Structure'!D63,'By Structure'!D74,'By Structure'!D85,'By Lot'!D2541,'By Lot'!D2558,'By Lot'!D2575,'By Lot'!D2592,'By Lot'!D2609,'By Lot'!D2626,'By Lot'!D2643,'By Lot'!D2660,'By Lot'!D2677)</f>
        <v>250</v>
      </c>
      <c r="E206" s="35">
        <f>SUM('By Structure'!E63,'By Structure'!E74,'By Structure'!E85,'By Lot'!E2541,'By Lot'!E2558,'By Lot'!E2575,'By Lot'!E2592,'By Lot'!E2609,'By Lot'!E2626,'By Lot'!E2643,'By Lot'!E2660,'By Lot'!E2677)</f>
        <v>55</v>
      </c>
      <c r="F206" s="35">
        <f>SUM('By Structure'!F63,'By Structure'!F74,'By Structure'!F85,'By Lot'!F2541,'By Lot'!F2558,'By Lot'!F2575,'By Lot'!F2592,'By Lot'!F2609,'By Lot'!F2626,'By Lot'!F2643,'By Lot'!F2660,'By Lot'!F2677)</f>
        <v>10</v>
      </c>
      <c r="G206" s="35">
        <f>SUM('By Structure'!G63,'By Structure'!G74,'By Structure'!G85,'By Lot'!G2541,'By Lot'!G2558,'By Lot'!G2575,'By Lot'!G2592,'By Lot'!G2609,'By Lot'!G2626,'By Lot'!G2643,'By Lot'!G2660,'By Lot'!G2677)</f>
        <v>6</v>
      </c>
      <c r="H206" s="35">
        <f>SUM('By Structure'!H63,'By Structure'!H74,'By Structure'!H85,'By Lot'!H2541,'By Lot'!H2558,'By Lot'!H2575,'By Lot'!H2592,'By Lot'!H2609,'By Lot'!H2626,'By Lot'!H2643,'By Lot'!H2660,'By Lot'!H2677)</f>
        <v>17</v>
      </c>
      <c r="I206" s="35">
        <f>SUM('By Structure'!I63,'By Structure'!I74,'By Structure'!I85,'By Lot'!I2541,'By Lot'!I2558,'By Lot'!I2575,'By Lot'!I2592,'By Lot'!I2609,'By Lot'!I2626,'By Lot'!I2643,'By Lot'!I2660,'By Lot'!I2677)</f>
        <v>36</v>
      </c>
      <c r="J206" s="35">
        <f>SUM('By Structure'!J63,'By Structure'!J74,'By Structure'!J85,'By Lot'!J2541,'By Lot'!J2558,'By Lot'!J2575,'By Lot'!J2592,'By Lot'!J2609,'By Lot'!J2626,'By Lot'!J2643,'By Lot'!J2660,'By Lot'!J2677)</f>
        <v>68</v>
      </c>
      <c r="K206" s="35">
        <f>SUM('By Structure'!K63,'By Structure'!K74,'By Structure'!K85,'By Lot'!K2541,'By Lot'!K2558,'By Lot'!K2575,'By Lot'!K2592,'By Lot'!K2609,'By Lot'!K2626,'By Lot'!K2643,'By Lot'!K2660,'By Lot'!K2677)</f>
        <v>122</v>
      </c>
      <c r="L206" s="35">
        <f>SUM('By Structure'!L63,'By Structure'!L74,'By Structure'!L85,'By Lot'!L2541,'By Lot'!L2558,'By Lot'!L2575,'By Lot'!L2592,'By Lot'!L2609,'By Lot'!L2626,'By Lot'!L2643,'By Lot'!L2660,'By Lot'!L2677)</f>
        <v>307</v>
      </c>
      <c r="M206" s="36">
        <f>SUM('By Structure'!M63,'By Structure'!M74,'By Structure'!M85,'By Lot'!M2541,'By Lot'!M2558,'By Lot'!M2575,'By Lot'!M2592,'By Lot'!M2609,'By Lot'!M2626,'By Lot'!M2643,'By Lot'!M2660,'By Lot'!M2677)</f>
        <v>581</v>
      </c>
      <c r="N206" s="37">
        <f t="shared" si="26"/>
        <v>6</v>
      </c>
      <c r="O206" s="38">
        <f t="shared" si="27"/>
        <v>1133</v>
      </c>
      <c r="P206" s="39">
        <f t="shared" si="28"/>
        <v>0.9947322212467077</v>
      </c>
    </row>
    <row r="207" spans="1:16" ht="11.25">
      <c r="A207" s="5" t="s">
        <v>204</v>
      </c>
      <c r="B207" s="33" t="s">
        <v>2</v>
      </c>
      <c r="C207" s="33"/>
      <c r="D207" s="34"/>
      <c r="E207" s="35"/>
      <c r="F207" s="35"/>
      <c r="G207" s="35"/>
      <c r="H207" s="35"/>
      <c r="I207" s="35"/>
      <c r="J207" s="35"/>
      <c r="K207" s="35"/>
      <c r="L207" s="35"/>
      <c r="M207" s="36"/>
      <c r="N207" s="37"/>
      <c r="O207" s="38"/>
      <c r="P207" s="39"/>
    </row>
    <row r="208" spans="1:16" ht="11.25">
      <c r="A208" s="5"/>
      <c r="B208" s="33" t="s">
        <v>449</v>
      </c>
      <c r="C208" s="33">
        <f>SUM('By Structure'!C65,'By Structure'!C76,'By Structure'!C87,'By Lot'!C2543:C2544,'By Lot'!C2560:C2561,'By Lot'!C2577:C2578,'By Lot'!C2594:C2595,'By Lot'!C2611:C2612,'By Lot'!C2628:C2629,'By Lot'!C2645:C2646,'By Lot'!C2662:C2663,'By Lot'!C2679:C2680)</f>
        <v>337</v>
      </c>
      <c r="D208" s="34">
        <f>SUM('By Structure'!D65,'By Structure'!D76,'By Structure'!D87,'By Lot'!D2543:D2544,'By Lot'!D2560:D2561,'By Lot'!D2577:D2578,'By Lot'!D2594:D2595,'By Lot'!D2611:D2612,'By Lot'!D2628:D2629,'By Lot'!D2645:D2646,'By Lot'!D2662:D2663,'By Lot'!D2679:D2680)</f>
        <v>174</v>
      </c>
      <c r="E208" s="35">
        <f>SUM('By Structure'!E65,'By Structure'!E76,'By Structure'!E87,'By Lot'!E2543:E2544,'By Lot'!E2560:E2561,'By Lot'!E2577:E2578,'By Lot'!E2594:E2595,'By Lot'!E2611:E2612,'By Lot'!E2628:E2629,'By Lot'!E2645:E2646,'By Lot'!E2662:E2663,'By Lot'!E2679:E2680)</f>
        <v>106</v>
      </c>
      <c r="F208" s="35">
        <f>SUM('By Structure'!F65,'By Structure'!F76,'By Structure'!F87,'By Lot'!F2543:F2544,'By Lot'!F2560:F2561,'By Lot'!F2577:F2578,'By Lot'!F2594:F2595,'By Lot'!F2611:F2612,'By Lot'!F2628:F2629,'By Lot'!F2645:F2646,'By Lot'!F2662:F2663,'By Lot'!F2679:F2680)</f>
        <v>52</v>
      </c>
      <c r="G208" s="35">
        <f>SUM('By Structure'!G65,'By Structure'!G76,'By Structure'!G87,'By Lot'!G2543:G2544,'By Lot'!G2560:G2561,'By Lot'!G2577:G2578,'By Lot'!G2594:G2595,'By Lot'!G2611:G2612,'By Lot'!G2628:G2629,'By Lot'!G2645:G2646,'By Lot'!G2662:G2663,'By Lot'!G2679:G2680)</f>
        <v>25</v>
      </c>
      <c r="H208" s="35">
        <f>SUM('By Structure'!H65,'By Structure'!H76,'By Structure'!H87,'By Lot'!H2543:H2544,'By Lot'!H2560:H2561,'By Lot'!H2577:H2578,'By Lot'!H2594:H2595,'By Lot'!H2611:H2612,'By Lot'!H2628:H2629,'By Lot'!H2645:H2646,'By Lot'!H2662:H2663,'By Lot'!H2679:H2680)</f>
        <v>41</v>
      </c>
      <c r="I208" s="35">
        <f>SUM('By Structure'!I65,'By Structure'!I76,'By Structure'!I87,'By Lot'!I2543:I2544,'By Lot'!I2560:I2561,'By Lot'!I2577:I2578,'By Lot'!I2594:I2595,'By Lot'!I2611:I2612,'By Lot'!I2628:I2629,'By Lot'!I2645:I2646,'By Lot'!I2662:I2663,'By Lot'!I2679:I2680)</f>
        <v>56</v>
      </c>
      <c r="J208" s="35">
        <f>SUM('By Structure'!J65,'By Structure'!J76,'By Structure'!J87,'By Lot'!J2543:J2544,'By Lot'!J2560:J2561,'By Lot'!J2577:J2578,'By Lot'!J2594:J2595,'By Lot'!J2611:J2612,'By Lot'!J2628:J2629,'By Lot'!J2645:J2646,'By Lot'!J2662:J2663,'By Lot'!J2679:J2680)</f>
        <v>49</v>
      </c>
      <c r="K208" s="35">
        <f>SUM('By Structure'!K65,'By Structure'!K76,'By Structure'!K87,'By Lot'!K2543:K2544,'By Lot'!K2560:K2561,'By Lot'!K2577:K2578,'By Lot'!K2594:K2595,'By Lot'!K2611:K2612,'By Lot'!K2628:K2629,'By Lot'!K2645:K2646,'By Lot'!K2662:K2663,'By Lot'!K2679:K2680)</f>
        <v>62</v>
      </c>
      <c r="L208" s="35">
        <f>SUM('By Structure'!L65,'By Structure'!L76,'By Structure'!L87,'By Lot'!L2543:L2544,'By Lot'!L2560:L2561,'By Lot'!L2577:L2578,'By Lot'!L2594:L2595,'By Lot'!L2611:L2612,'By Lot'!L2628:L2629,'By Lot'!L2645:L2646,'By Lot'!L2662:L2663,'By Lot'!L2679:L2680)</f>
        <v>97</v>
      </c>
      <c r="M208" s="36">
        <f>SUM('By Structure'!M65,'By Structure'!M76,'By Structure'!M87,'By Lot'!M2543:M2544,'By Lot'!M2560:M2561,'By Lot'!M2577:M2578,'By Lot'!M2594:M2595,'By Lot'!M2611:M2612,'By Lot'!M2628:M2629,'By Lot'!M2645:M2646,'By Lot'!M2662:M2663,'By Lot'!M2679:M2680)</f>
        <v>154</v>
      </c>
      <c r="N208" s="37">
        <f t="shared" si="26"/>
        <v>25</v>
      </c>
      <c r="O208" s="38">
        <f t="shared" si="27"/>
        <v>312</v>
      </c>
      <c r="P208" s="39">
        <f t="shared" si="28"/>
        <v>0.9258160237388724</v>
      </c>
    </row>
    <row r="209" spans="1:16" ht="11.25">
      <c r="A209" s="5"/>
      <c r="B209" s="33" t="s">
        <v>4</v>
      </c>
      <c r="C209" s="33">
        <f>SUM('By Structure'!C66,'By Structure'!C77,'By Structure'!C88,'By Lot'!C2545,'By Lot'!C2562,'By Lot'!C2579,'By Lot'!C2596,'By Lot'!C2613,'By Lot'!C2630,'By Lot'!C2647,'By Lot'!C2664,'By Lot'!C2681)</f>
        <v>132</v>
      </c>
      <c r="D209" s="34">
        <f>SUM('By Structure'!D66,'By Structure'!D77,'By Structure'!D88,'By Lot'!D2545,'By Lot'!D2562,'By Lot'!D2579,'By Lot'!D2596,'By Lot'!D2613,'By Lot'!D2630,'By Lot'!D2647,'By Lot'!D2664,'By Lot'!D2681)</f>
        <v>107</v>
      </c>
      <c r="E209" s="35">
        <f>SUM('By Structure'!E66,'By Structure'!E77,'By Structure'!E88,'By Lot'!E2545,'By Lot'!E2562,'By Lot'!E2579,'By Lot'!E2596,'By Lot'!E2613,'By Lot'!E2630,'By Lot'!E2647,'By Lot'!E2664,'By Lot'!E2681)</f>
        <v>84</v>
      </c>
      <c r="F209" s="35">
        <f>SUM('By Structure'!F66,'By Structure'!F77,'By Structure'!F88,'By Lot'!F2545,'By Lot'!F2562,'By Lot'!F2579,'By Lot'!F2596,'By Lot'!F2613,'By Lot'!F2630,'By Lot'!F2647,'By Lot'!F2664,'By Lot'!F2681)</f>
        <v>74</v>
      </c>
      <c r="G209" s="35">
        <f>SUM('By Structure'!G66,'By Structure'!G77,'By Structure'!G88,'By Lot'!G2545,'By Lot'!G2562,'By Lot'!G2579,'By Lot'!G2596,'By Lot'!G2613,'By Lot'!G2630,'By Lot'!G2647,'By Lot'!G2664,'By Lot'!G2681)</f>
        <v>71</v>
      </c>
      <c r="H209" s="35">
        <f>SUM('By Structure'!H66,'By Structure'!H77,'By Structure'!H88,'By Lot'!H2545,'By Lot'!H2562,'By Lot'!H2579,'By Lot'!H2596,'By Lot'!H2613,'By Lot'!H2630,'By Lot'!H2647,'By Lot'!H2664,'By Lot'!H2681)</f>
        <v>76</v>
      </c>
      <c r="I209" s="35">
        <f>SUM('By Structure'!I66,'By Structure'!I77,'By Structure'!I88,'By Lot'!I2545,'By Lot'!I2562,'By Lot'!I2579,'By Lot'!I2596,'By Lot'!I2613,'By Lot'!I2630,'By Lot'!I2647,'By Lot'!I2664,'By Lot'!I2681)</f>
        <v>77</v>
      </c>
      <c r="J209" s="35">
        <f>SUM('By Structure'!J66,'By Structure'!J77,'By Structure'!J88,'By Lot'!J2545,'By Lot'!J2562,'By Lot'!J2579,'By Lot'!J2596,'By Lot'!J2613,'By Lot'!J2630,'By Lot'!J2647,'By Lot'!J2664,'By Lot'!J2681)</f>
        <v>75</v>
      </c>
      <c r="K209" s="35">
        <f>SUM('By Structure'!K66,'By Structure'!K77,'By Structure'!K88,'By Lot'!K2545,'By Lot'!K2562,'By Lot'!K2579,'By Lot'!K2596,'By Lot'!K2613,'By Lot'!K2630,'By Lot'!K2647,'By Lot'!K2664,'By Lot'!K2681)</f>
        <v>73</v>
      </c>
      <c r="L209" s="35">
        <f>SUM('By Structure'!L66,'By Structure'!L77,'By Structure'!L88,'By Lot'!L2545,'By Lot'!L2562,'By Lot'!L2579,'By Lot'!L2596,'By Lot'!L2613,'By Lot'!L2630,'By Lot'!L2647,'By Lot'!L2664,'By Lot'!L2681)</f>
        <v>75</v>
      </c>
      <c r="M209" s="36">
        <f>SUM('By Structure'!M66,'By Structure'!M77,'By Structure'!M88,'By Lot'!M2545,'By Lot'!M2562,'By Lot'!M2579,'By Lot'!M2596,'By Lot'!M2613,'By Lot'!M2630,'By Lot'!M2647,'By Lot'!M2664,'By Lot'!M2681)</f>
        <v>91</v>
      </c>
      <c r="N209" s="37">
        <f t="shared" si="26"/>
        <v>71</v>
      </c>
      <c r="O209" s="38">
        <f t="shared" si="27"/>
        <v>61</v>
      </c>
      <c r="P209" s="39">
        <f t="shared" si="28"/>
        <v>0.4621212121212121</v>
      </c>
    </row>
    <row r="210" spans="1:16" ht="11.25">
      <c r="A210" s="5"/>
      <c r="B210" s="33" t="s">
        <v>89</v>
      </c>
      <c r="C210" s="33">
        <f>SUM('By Structure'!C67,'By Structure'!C78,'By Structure'!C89,'By Lot'!C2546:C2551,'By Lot'!C2563:C2568,'By Lot'!C2580:C2585,'By Lot'!C2597:C2602,'By Lot'!C2614:C2619,'By Lot'!C2631:C2636,'By Lot'!C2648:C2653,'By Lot'!C2665:C2670,'By Lot'!C2682:C2687)</f>
        <v>111</v>
      </c>
      <c r="D210" s="34">
        <f>SUM('By Structure'!D67,'By Structure'!D78,'By Structure'!D89,'By Lot'!D2546:D2551,'By Lot'!D2563:D2568,'By Lot'!D2580:D2585,'By Lot'!D2597:D2602,'By Lot'!D2614:D2619,'By Lot'!D2631:D2636,'By Lot'!D2648:D2653,'By Lot'!D2665:D2670,'By Lot'!D2682:D2687)</f>
        <v>93</v>
      </c>
      <c r="E210" s="35">
        <f>SUM('By Structure'!E67,'By Structure'!E78,'By Structure'!E89,'By Lot'!E2546:E2551,'By Lot'!E2563:E2568,'By Lot'!E2580:E2585,'By Lot'!E2597:E2602,'By Lot'!E2614:E2619,'By Lot'!E2631:E2636,'By Lot'!E2648:E2653,'By Lot'!E2665:E2670,'By Lot'!E2682:E2687)</f>
        <v>80</v>
      </c>
      <c r="F210" s="35">
        <f>SUM('By Structure'!F67,'By Structure'!F78,'By Structure'!F89,'By Lot'!F2546:F2551,'By Lot'!F2563:F2568,'By Lot'!F2580:F2585,'By Lot'!F2597:F2602,'By Lot'!F2614:F2619,'By Lot'!F2631:F2636,'By Lot'!F2648:F2653,'By Lot'!F2665:F2670,'By Lot'!F2682:F2687)</f>
        <v>58</v>
      </c>
      <c r="G210" s="35">
        <f>SUM('By Structure'!G67,'By Structure'!G78,'By Structure'!G89,'By Lot'!G2546:G2551,'By Lot'!G2563:G2568,'By Lot'!G2580:G2585,'By Lot'!G2597:G2602,'By Lot'!G2614:G2619,'By Lot'!G2631:G2636,'By Lot'!G2648:G2653,'By Lot'!G2665:G2670,'By Lot'!G2682:G2687)</f>
        <v>54</v>
      </c>
      <c r="H210" s="35">
        <f>SUM('By Structure'!H67,'By Structure'!H78,'By Structure'!H89,'By Lot'!H2546:H2551,'By Lot'!H2563:H2568,'By Lot'!H2580:H2585,'By Lot'!H2597:H2602,'By Lot'!H2614:H2619,'By Lot'!H2631:H2636,'By Lot'!H2648:H2653,'By Lot'!H2665:H2670,'By Lot'!H2682:H2687)</f>
        <v>55</v>
      </c>
      <c r="I210" s="35">
        <f>SUM('By Structure'!I67,'By Structure'!I78,'By Structure'!I89,'By Lot'!I2546:I2551,'By Lot'!I2563:I2568,'By Lot'!I2580:I2585,'By Lot'!I2597:I2602,'By Lot'!I2614:I2619,'By Lot'!I2631:I2636,'By Lot'!I2648:I2653,'By Lot'!I2665:I2670,'By Lot'!I2682:I2687)</f>
        <v>53</v>
      </c>
      <c r="J210" s="35">
        <f>SUM('By Structure'!J67,'By Structure'!J78,'By Structure'!J89,'By Lot'!J2546:J2551,'By Lot'!J2563:J2568,'By Lot'!J2580:J2585,'By Lot'!J2597:J2602,'By Lot'!J2614:J2619,'By Lot'!J2631:J2636,'By Lot'!J2648:J2653,'By Lot'!J2665:J2670,'By Lot'!J2682:J2687)</f>
        <v>51</v>
      </c>
      <c r="K210" s="35">
        <f>SUM('By Structure'!K67,'By Structure'!K78,'By Structure'!K89,'By Lot'!K2546:K2551,'By Lot'!K2563:K2568,'By Lot'!K2580:K2585,'By Lot'!K2597:K2602,'By Lot'!K2614:K2619,'By Lot'!K2631:K2636,'By Lot'!K2648:K2653,'By Lot'!K2665:K2670,'By Lot'!K2682:K2687)</f>
        <v>48</v>
      </c>
      <c r="L210" s="35">
        <f>SUM('By Structure'!L67,'By Structure'!L78,'By Structure'!L89,'By Lot'!L2546:L2551,'By Lot'!L2563:L2568,'By Lot'!L2580:L2585,'By Lot'!L2597:L2602,'By Lot'!L2614:L2619,'By Lot'!L2631:L2636,'By Lot'!L2648:L2653,'By Lot'!L2665:L2670,'By Lot'!L2682:L2687)</f>
        <v>57</v>
      </c>
      <c r="M210" s="36">
        <f>SUM('By Structure'!M67,'By Structure'!M78,'By Structure'!M89,'By Lot'!M2546:M2551,'By Lot'!M2563:M2568,'By Lot'!M2580:M2585,'By Lot'!M2597:M2602,'By Lot'!M2614:M2619,'By Lot'!M2631:M2636,'By Lot'!M2648:M2653,'By Lot'!M2665:M2670,'By Lot'!M2682:M2687)</f>
        <v>71</v>
      </c>
      <c r="N210" s="37">
        <f t="shared" si="26"/>
        <v>48</v>
      </c>
      <c r="O210" s="38">
        <f t="shared" si="27"/>
        <v>63</v>
      </c>
      <c r="P210" s="39">
        <f t="shared" si="28"/>
        <v>0.5675675675675675</v>
      </c>
    </row>
    <row r="211" spans="1:16" ht="11.25">
      <c r="A211" s="5"/>
      <c r="B211" s="33" t="s">
        <v>93</v>
      </c>
      <c r="C211" s="33">
        <f>SUM('By Structure'!C68,'By Structure'!C79,'By Structure'!C90,'By Lot'!C2552,'By Lot'!C2569,'By Lot'!C2586,'By Lot'!C2603,'By Lot'!C2620,'By Lot'!C2637,'By Lot'!C2654,'By Lot'!C2671,'By Lot'!C2688)</f>
        <v>43</v>
      </c>
      <c r="D211" s="34">
        <f>SUM('By Structure'!D68,'By Structure'!D79,'By Structure'!D90,'By Lot'!D2552,'By Lot'!D2569,'By Lot'!D2586,'By Lot'!D2603,'By Lot'!D2620,'By Lot'!D2637,'By Lot'!D2654,'By Lot'!D2671,'By Lot'!D2688)</f>
        <v>12</v>
      </c>
      <c r="E211" s="35">
        <f>SUM('By Structure'!E68,'By Structure'!E79,'By Structure'!E90,'By Lot'!E2552,'By Lot'!E2569,'By Lot'!E2586,'By Lot'!E2603,'By Lot'!E2620,'By Lot'!E2637,'By Lot'!E2654,'By Lot'!E2671,'By Lot'!E2688)</f>
        <v>11</v>
      </c>
      <c r="F211" s="35">
        <f>SUM('By Structure'!F68,'By Structure'!F79,'By Structure'!F90,'By Lot'!F2552,'By Lot'!F2569,'By Lot'!F2586,'By Lot'!F2603,'By Lot'!F2620,'By Lot'!F2637,'By Lot'!F2654,'By Lot'!F2671,'By Lot'!F2688)</f>
        <v>8</v>
      </c>
      <c r="G211" s="35">
        <f>SUM('By Structure'!G68,'By Structure'!G79,'By Structure'!G90,'By Lot'!G2552,'By Lot'!G2569,'By Lot'!G2586,'By Lot'!G2603,'By Lot'!G2620,'By Lot'!G2637,'By Lot'!G2654,'By Lot'!G2671,'By Lot'!G2688)</f>
        <v>9</v>
      </c>
      <c r="H211" s="35">
        <f>SUM('By Structure'!H68,'By Structure'!H79,'By Structure'!H90,'By Lot'!H2552,'By Lot'!H2569,'By Lot'!H2586,'By Lot'!H2603,'By Lot'!H2620,'By Lot'!H2637,'By Lot'!H2654,'By Lot'!H2671,'By Lot'!H2688)</f>
        <v>6</v>
      </c>
      <c r="I211" s="35">
        <f>SUM('By Structure'!I68,'By Structure'!I79,'By Structure'!I90,'By Lot'!I2552,'By Lot'!I2569,'By Lot'!I2586,'By Lot'!I2603,'By Lot'!I2620,'By Lot'!I2637,'By Lot'!I2654,'By Lot'!I2671,'By Lot'!I2688)</f>
        <v>6</v>
      </c>
      <c r="J211" s="35">
        <f>SUM('By Structure'!J68,'By Structure'!J79,'By Structure'!J90,'By Lot'!J2552,'By Lot'!J2569,'By Lot'!J2586,'By Lot'!J2603,'By Lot'!J2620,'By Lot'!J2637,'By Lot'!J2654,'By Lot'!J2671,'By Lot'!J2688)</f>
        <v>9</v>
      </c>
      <c r="K211" s="35">
        <f>SUM('By Structure'!K68,'By Structure'!K79,'By Structure'!K90,'By Lot'!K2552,'By Lot'!K2569,'By Lot'!K2586,'By Lot'!K2603,'By Lot'!K2620,'By Lot'!K2637,'By Lot'!K2654,'By Lot'!K2671,'By Lot'!K2688)</f>
        <v>11</v>
      </c>
      <c r="L211" s="35">
        <f>SUM('By Structure'!L68,'By Structure'!L79,'By Structure'!L90,'By Lot'!L2552,'By Lot'!L2569,'By Lot'!L2586,'By Lot'!L2603,'By Lot'!L2620,'By Lot'!L2637,'By Lot'!L2654,'By Lot'!L2671,'By Lot'!L2688)</f>
        <v>18</v>
      </c>
      <c r="M211" s="36">
        <f>SUM('By Structure'!M68,'By Structure'!M79,'By Structure'!M90,'By Lot'!M2552,'By Lot'!M2569,'By Lot'!M2586,'By Lot'!M2603,'By Lot'!M2620,'By Lot'!M2637,'By Lot'!M2654,'By Lot'!M2671,'By Lot'!M2688)</f>
        <v>23</v>
      </c>
      <c r="N211" s="37">
        <f t="shared" si="26"/>
        <v>6</v>
      </c>
      <c r="O211" s="38">
        <f t="shared" si="27"/>
        <v>37</v>
      </c>
      <c r="P211" s="39">
        <f t="shared" si="28"/>
        <v>0.8604651162790697</v>
      </c>
    </row>
    <row r="212" spans="1:16" ht="11.25">
      <c r="A212" s="5"/>
      <c r="B212" s="33" t="s">
        <v>254</v>
      </c>
      <c r="C212" s="33">
        <f>SUM('By Structure'!C69,'By Structure'!C80,'By Structure'!C91,'By Lot'!C2553,'By Lot'!C2570,'By Lot'!C2587,'By Lot'!C2604,'By Lot'!C2621,'By Lot'!C2638,'By Lot'!C2655,'By Lot'!C2672,'By Lot'!C2689)</f>
        <v>11</v>
      </c>
      <c r="D212" s="34">
        <f>SUM('By Structure'!D69,'By Structure'!D80,'By Structure'!D91,'By Lot'!D2553,'By Lot'!D2570,'By Lot'!D2587,'By Lot'!D2604,'By Lot'!D2621,'By Lot'!D2638,'By Lot'!D2655,'By Lot'!D2672,'By Lot'!D2689)</f>
        <v>6</v>
      </c>
      <c r="E212" s="35">
        <f>SUM('By Structure'!E69,'By Structure'!E80,'By Structure'!E91,'By Lot'!E2553,'By Lot'!E2570,'By Lot'!E2587,'By Lot'!E2604,'By Lot'!E2621,'By Lot'!E2638,'By Lot'!E2655,'By Lot'!E2672,'By Lot'!E2689)</f>
        <v>7</v>
      </c>
      <c r="F212" s="35">
        <f>SUM('By Structure'!F69,'By Structure'!F80,'By Structure'!F91,'By Lot'!F2553,'By Lot'!F2570,'By Lot'!F2587,'By Lot'!F2604,'By Lot'!F2621,'By Lot'!F2638,'By Lot'!F2655,'By Lot'!F2672,'By Lot'!F2689)</f>
        <v>6</v>
      </c>
      <c r="G212" s="35">
        <f>SUM('By Structure'!G69,'By Structure'!G80,'By Structure'!G91,'By Lot'!G2553,'By Lot'!G2570,'By Lot'!G2587,'By Lot'!G2604,'By Lot'!G2621,'By Lot'!G2638,'By Lot'!G2655,'By Lot'!G2672,'By Lot'!G2689)</f>
        <v>7</v>
      </c>
      <c r="H212" s="35">
        <f>SUM('By Structure'!H69,'By Structure'!H80,'By Structure'!H91,'By Lot'!H2553,'By Lot'!H2570,'By Lot'!H2587,'By Lot'!H2604,'By Lot'!H2621,'By Lot'!H2638,'By Lot'!H2655,'By Lot'!H2672,'By Lot'!H2689)</f>
        <v>6</v>
      </c>
      <c r="I212" s="35">
        <f>SUM('By Structure'!I69,'By Structure'!I80,'By Structure'!I91,'By Lot'!I2553,'By Lot'!I2570,'By Lot'!I2587,'By Lot'!I2604,'By Lot'!I2621,'By Lot'!I2638,'By Lot'!I2655,'By Lot'!I2672,'By Lot'!I2689)</f>
        <v>5</v>
      </c>
      <c r="J212" s="35">
        <f>SUM('By Structure'!J69,'By Structure'!J80,'By Structure'!J91,'By Lot'!J2553,'By Lot'!J2570,'By Lot'!J2587,'By Lot'!J2604,'By Lot'!J2621,'By Lot'!J2638,'By Lot'!J2655,'By Lot'!J2672,'By Lot'!J2689)</f>
        <v>4</v>
      </c>
      <c r="K212" s="35">
        <f>SUM('By Structure'!K69,'By Structure'!K80,'By Structure'!K91,'By Lot'!K2553,'By Lot'!K2570,'By Lot'!K2587,'By Lot'!K2604,'By Lot'!K2621,'By Lot'!K2638,'By Lot'!K2655,'By Lot'!K2672,'By Lot'!K2689)</f>
        <v>3</v>
      </c>
      <c r="L212" s="35">
        <f>SUM('By Structure'!L69,'By Structure'!L80,'By Structure'!L91,'By Lot'!L2553,'By Lot'!L2570,'By Lot'!L2587,'By Lot'!L2604,'By Lot'!L2621,'By Lot'!L2638,'By Lot'!L2655,'By Lot'!L2672,'By Lot'!L2689)</f>
        <v>5</v>
      </c>
      <c r="M212" s="36">
        <f>SUM('By Structure'!M69,'By Structure'!M80,'By Structure'!M91,'By Lot'!M2553,'By Lot'!M2570,'By Lot'!M2587,'By Lot'!M2604,'By Lot'!M2621,'By Lot'!M2638,'By Lot'!M2655,'By Lot'!M2672,'By Lot'!M2689)</f>
        <v>5</v>
      </c>
      <c r="N212" s="37">
        <f t="shared" si="26"/>
        <v>3</v>
      </c>
      <c r="O212" s="38">
        <f t="shared" si="27"/>
        <v>8</v>
      </c>
      <c r="P212" s="39">
        <f t="shared" si="28"/>
        <v>0.7272727272727273</v>
      </c>
    </row>
    <row r="213" spans="1:16" ht="11.25">
      <c r="A213" s="5"/>
      <c r="B213" s="33" t="s">
        <v>255</v>
      </c>
      <c r="C213" s="33">
        <f>SUM('By Structure'!C70,'By Structure'!C81,'By Structure'!C92,'By Lot'!C2554,'By Lot'!C2571,'By Lot'!C2588,'By Lot'!C2605,'By Lot'!C2622,'By Lot'!C2639,'By Lot'!C2656,'By Lot'!C2673,'By Lot'!C2690)</f>
        <v>17</v>
      </c>
      <c r="D213" s="34">
        <f>SUM('By Structure'!D70,'By Structure'!D81,'By Structure'!D92,'By Lot'!D2554,'By Lot'!D2571,'By Lot'!D2588,'By Lot'!D2605,'By Lot'!D2622,'By Lot'!D2639,'By Lot'!D2656,'By Lot'!D2673,'By Lot'!D2690)</f>
        <v>6</v>
      </c>
      <c r="E213" s="35">
        <f>SUM('By Structure'!E70,'By Structure'!E81,'By Structure'!E92,'By Lot'!E2554,'By Lot'!E2571,'By Lot'!E2588,'By Lot'!E2605,'By Lot'!E2622,'By Lot'!E2639,'By Lot'!E2656,'By Lot'!E2673,'By Lot'!E2690)</f>
        <v>5</v>
      </c>
      <c r="F213" s="35">
        <f>SUM('By Structure'!F70,'By Structure'!F81,'By Structure'!F92,'By Lot'!F2554,'By Lot'!F2571,'By Lot'!F2588,'By Lot'!F2605,'By Lot'!F2622,'By Lot'!F2639,'By Lot'!F2656,'By Lot'!F2673,'By Lot'!F2690)</f>
        <v>5</v>
      </c>
      <c r="G213" s="35">
        <f>SUM('By Structure'!G70,'By Structure'!G81,'By Structure'!G92,'By Lot'!G2554,'By Lot'!G2571,'By Lot'!G2588,'By Lot'!G2605,'By Lot'!G2622,'By Lot'!G2639,'By Lot'!G2656,'By Lot'!G2673,'By Lot'!G2690)</f>
        <v>4</v>
      </c>
      <c r="H213" s="35">
        <f>SUM('By Structure'!H70,'By Structure'!H81,'By Structure'!H92,'By Lot'!H2554,'By Lot'!H2571,'By Lot'!H2588,'By Lot'!H2605,'By Lot'!H2622,'By Lot'!H2639,'By Lot'!H2656,'By Lot'!H2673,'By Lot'!H2690)</f>
        <v>4</v>
      </c>
      <c r="I213" s="35">
        <f>SUM('By Structure'!I70,'By Structure'!I81,'By Structure'!I92,'By Lot'!I2554,'By Lot'!I2571,'By Lot'!I2588,'By Lot'!I2605,'By Lot'!I2622,'By Lot'!I2639,'By Lot'!I2656,'By Lot'!I2673,'By Lot'!I2690)</f>
        <v>5</v>
      </c>
      <c r="J213" s="35">
        <f>SUM('By Structure'!J70,'By Structure'!J81,'By Structure'!J92,'By Lot'!J2554,'By Lot'!J2571,'By Lot'!J2588,'By Lot'!J2605,'By Lot'!J2622,'By Lot'!J2639,'By Lot'!J2656,'By Lot'!J2673,'By Lot'!J2690)</f>
        <v>5</v>
      </c>
      <c r="K213" s="35">
        <f>SUM('By Structure'!K70,'By Structure'!K81,'By Structure'!K92,'By Lot'!K2554,'By Lot'!K2571,'By Lot'!K2588,'By Lot'!K2605,'By Lot'!K2622,'By Lot'!K2639,'By Lot'!K2656,'By Lot'!K2673,'By Lot'!K2690)</f>
        <v>5</v>
      </c>
      <c r="L213" s="35">
        <f>SUM('By Structure'!L70,'By Structure'!L81,'By Structure'!L92,'By Lot'!L2554,'By Lot'!L2571,'By Lot'!L2588,'By Lot'!L2605,'By Lot'!L2622,'By Lot'!L2639,'By Lot'!L2656,'By Lot'!L2673,'By Lot'!L2690)</f>
        <v>6</v>
      </c>
      <c r="M213" s="36">
        <f>SUM('By Structure'!M70,'By Structure'!M81,'By Structure'!M92,'By Lot'!M2554,'By Lot'!M2571,'By Lot'!M2588,'By Lot'!M2605,'By Lot'!M2622,'By Lot'!M2639,'By Lot'!M2656,'By Lot'!M2673,'By Lot'!M2690)</f>
        <v>8</v>
      </c>
      <c r="N213" s="37">
        <f t="shared" si="26"/>
        <v>4</v>
      </c>
      <c r="O213" s="38">
        <f t="shared" si="27"/>
        <v>13</v>
      </c>
      <c r="P213" s="39">
        <f t="shared" si="28"/>
        <v>0.7647058823529411</v>
      </c>
    </row>
    <row r="214" spans="1:16" ht="11.25">
      <c r="A214" s="5"/>
      <c r="B214" s="33" t="s">
        <v>5</v>
      </c>
      <c r="C214" s="33">
        <f>SUM('By Structure'!C71,'By Structure'!C82,'By Structure'!C93,'By Lot'!C2555,'By Lot'!C2572,'By Lot'!C2589,'By Lot'!C2606,'By Lot'!C2623,'By Lot'!C2640,'By Lot'!C2657,'By Lot'!C2674,'By Lot'!C2691)</f>
        <v>8</v>
      </c>
      <c r="D214" s="34">
        <f>SUM('By Structure'!D71,'By Structure'!D82,'By Structure'!D93,'By Lot'!D2555,'By Lot'!D2572,'By Lot'!D2589,'By Lot'!D2606,'By Lot'!D2623,'By Lot'!D2640,'By Lot'!D2657,'By Lot'!D2674,'By Lot'!D2691)</f>
        <v>2</v>
      </c>
      <c r="E214" s="35">
        <f>SUM('By Structure'!E71,'By Structure'!E82,'By Structure'!E93,'By Lot'!E2555,'By Lot'!E2572,'By Lot'!E2589,'By Lot'!E2606,'By Lot'!E2623,'By Lot'!E2640,'By Lot'!E2657,'By Lot'!E2674,'By Lot'!E2691)</f>
        <v>2</v>
      </c>
      <c r="F214" s="35">
        <f>SUM('By Structure'!F71,'By Structure'!F82,'By Structure'!F93,'By Lot'!F2555,'By Lot'!F2572,'By Lot'!F2589,'By Lot'!F2606,'By Lot'!F2623,'By Lot'!F2640,'By Lot'!F2657,'By Lot'!F2674,'By Lot'!F2691)</f>
        <v>4</v>
      </c>
      <c r="G214" s="35">
        <f>SUM('By Structure'!G71,'By Structure'!G82,'By Structure'!G93,'By Lot'!G2555,'By Lot'!G2572,'By Lot'!G2589,'By Lot'!G2606,'By Lot'!G2623,'By Lot'!G2640,'By Lot'!G2657,'By Lot'!G2674,'By Lot'!G2691)</f>
        <v>2</v>
      </c>
      <c r="H214" s="35">
        <f>SUM('By Structure'!H71,'By Structure'!H82,'By Structure'!H93,'By Lot'!H2555,'By Lot'!H2572,'By Lot'!H2589,'By Lot'!H2606,'By Lot'!H2623,'By Lot'!H2640,'By Lot'!H2657,'By Lot'!H2674,'By Lot'!H2691)</f>
        <v>1</v>
      </c>
      <c r="I214" s="35">
        <f>SUM('By Structure'!I71,'By Structure'!I82,'By Structure'!I93,'By Lot'!I2555,'By Lot'!I2572,'By Lot'!I2589,'By Lot'!I2606,'By Lot'!I2623,'By Lot'!I2640,'By Lot'!I2657,'By Lot'!I2674,'By Lot'!I2691)</f>
        <v>3</v>
      </c>
      <c r="J214" s="35">
        <f>SUM('By Structure'!J71,'By Structure'!J82,'By Structure'!J93,'By Lot'!J2555,'By Lot'!J2572,'By Lot'!J2589,'By Lot'!J2606,'By Lot'!J2623,'By Lot'!J2640,'By Lot'!J2657,'By Lot'!J2674,'By Lot'!J2691)</f>
        <v>3</v>
      </c>
      <c r="K214" s="35">
        <f>SUM('By Structure'!K71,'By Structure'!K82,'By Structure'!K93,'By Lot'!K2555,'By Lot'!K2572,'By Lot'!K2589,'By Lot'!K2606,'By Lot'!K2623,'By Lot'!K2640,'By Lot'!K2657,'By Lot'!K2674,'By Lot'!K2691)</f>
        <v>2</v>
      </c>
      <c r="L214" s="35">
        <f>SUM('By Structure'!L71,'By Structure'!L82,'By Structure'!L93,'By Lot'!L2555,'By Lot'!L2572,'By Lot'!L2589,'By Lot'!L2606,'By Lot'!L2623,'By Lot'!L2640,'By Lot'!L2657,'By Lot'!L2674,'By Lot'!L2691)</f>
        <v>3</v>
      </c>
      <c r="M214" s="36">
        <f>SUM('By Structure'!M71,'By Structure'!M82,'By Structure'!M93,'By Lot'!M2555,'By Lot'!M2572,'By Lot'!M2589,'By Lot'!M2606,'By Lot'!M2623,'By Lot'!M2640,'By Lot'!M2657,'By Lot'!M2674,'By Lot'!M2691)</f>
        <v>4</v>
      </c>
      <c r="N214" s="37">
        <f t="shared" si="26"/>
        <v>1</v>
      </c>
      <c r="O214" s="38">
        <f t="shared" si="27"/>
        <v>7</v>
      </c>
      <c r="P214" s="39">
        <f t="shared" si="28"/>
        <v>0.875</v>
      </c>
    </row>
    <row r="215" spans="1:16" ht="11.25">
      <c r="A215" s="40"/>
      <c r="B215" s="41" t="s">
        <v>6</v>
      </c>
      <c r="C215" s="41">
        <f aca="true" t="shared" si="30" ref="C215:M215">SUM(C205:C214)</f>
        <v>2063</v>
      </c>
      <c r="D215" s="42">
        <f t="shared" si="30"/>
        <v>780</v>
      </c>
      <c r="E215" s="43">
        <f t="shared" si="30"/>
        <v>456</v>
      </c>
      <c r="F215" s="43">
        <f t="shared" si="30"/>
        <v>272</v>
      </c>
      <c r="G215" s="43">
        <f t="shared" si="30"/>
        <v>218</v>
      </c>
      <c r="H215" s="43">
        <f t="shared" si="30"/>
        <v>247</v>
      </c>
      <c r="I215" s="43">
        <f t="shared" si="30"/>
        <v>290</v>
      </c>
      <c r="J215" s="43">
        <f t="shared" si="30"/>
        <v>305</v>
      </c>
      <c r="K215" s="43">
        <f t="shared" si="30"/>
        <v>378</v>
      </c>
      <c r="L215" s="43">
        <f t="shared" si="30"/>
        <v>625</v>
      </c>
      <c r="M215" s="44">
        <f t="shared" si="30"/>
        <v>1018</v>
      </c>
      <c r="N215" s="45">
        <f t="shared" si="26"/>
        <v>218</v>
      </c>
      <c r="O215" s="46">
        <f t="shared" si="27"/>
        <v>1845</v>
      </c>
      <c r="P215" s="47">
        <f t="shared" si="28"/>
        <v>0.8943286476005817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 transitionEvaluation="1"/>
  <dimension ref="A1:P2692"/>
  <sheetViews>
    <sheetView showGridLines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70" customWidth="1"/>
    <col min="2" max="2" width="12.375" style="70" bestFit="1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90" t="s">
        <v>544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537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9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9.75" customHeight="1">
      <c r="A4" s="20" t="s">
        <v>256</v>
      </c>
      <c r="B4" s="20" t="s">
        <v>7</v>
      </c>
      <c r="C4" s="20" t="s">
        <v>7</v>
      </c>
      <c r="D4" s="87" t="s">
        <v>532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279</v>
      </c>
      <c r="O4" s="88"/>
      <c r="P4" s="89"/>
    </row>
    <row r="5" spans="1:16" ht="9.75" customHeight="1">
      <c r="A5" s="21"/>
      <c r="B5" s="21" t="s">
        <v>157</v>
      </c>
      <c r="C5" s="21" t="s">
        <v>158</v>
      </c>
      <c r="D5" s="22" t="s">
        <v>239</v>
      </c>
      <c r="E5" s="23" t="s">
        <v>240</v>
      </c>
      <c r="F5" s="23" t="s">
        <v>241</v>
      </c>
      <c r="G5" s="23" t="s">
        <v>242</v>
      </c>
      <c r="H5" s="23" t="s">
        <v>243</v>
      </c>
      <c r="I5" s="23" t="s">
        <v>244</v>
      </c>
      <c r="J5" s="23" t="s">
        <v>245</v>
      </c>
      <c r="K5" s="23" t="s">
        <v>246</v>
      </c>
      <c r="L5" s="23" t="s">
        <v>247</v>
      </c>
      <c r="M5" s="24" t="s">
        <v>248</v>
      </c>
      <c r="N5" s="25" t="s">
        <v>249</v>
      </c>
      <c r="O5" s="26" t="s">
        <v>250</v>
      </c>
      <c r="P5" s="27" t="s">
        <v>251</v>
      </c>
    </row>
    <row r="6" spans="1:16" ht="9.75" customHeight="1">
      <c r="A6" s="28"/>
      <c r="B6" s="28"/>
      <c r="C6" s="28"/>
      <c r="D6" s="29" t="s">
        <v>252</v>
      </c>
      <c r="E6" s="30" t="s">
        <v>252</v>
      </c>
      <c r="F6" s="30" t="s">
        <v>252</v>
      </c>
      <c r="G6" s="30" t="s">
        <v>252</v>
      </c>
      <c r="H6" s="30" t="s">
        <v>253</v>
      </c>
      <c r="I6" s="30" t="s">
        <v>253</v>
      </c>
      <c r="J6" s="30" t="s">
        <v>253</v>
      </c>
      <c r="K6" s="30" t="s">
        <v>253</v>
      </c>
      <c r="L6" s="30" t="s">
        <v>253</v>
      </c>
      <c r="M6" s="31" t="s">
        <v>253</v>
      </c>
      <c r="N6" s="29" t="s">
        <v>158</v>
      </c>
      <c r="O6" s="30" t="s">
        <v>158</v>
      </c>
      <c r="P6" s="31" t="s">
        <v>250</v>
      </c>
    </row>
    <row r="7" spans="1:16" ht="9.75" customHeight="1">
      <c r="A7" s="32" t="s">
        <v>479</v>
      </c>
      <c r="B7" s="48" t="s">
        <v>0</v>
      </c>
      <c r="C7" s="48"/>
      <c r="D7" s="49"/>
      <c r="E7" s="50"/>
      <c r="F7" s="50"/>
      <c r="G7" s="50"/>
      <c r="H7" s="50"/>
      <c r="I7" s="50"/>
      <c r="J7" s="50"/>
      <c r="K7" s="50"/>
      <c r="L7" s="50"/>
      <c r="M7" s="51"/>
      <c r="N7" s="52"/>
      <c r="O7" s="53"/>
      <c r="P7" s="54"/>
    </row>
    <row r="8" spans="1:16" ht="9.75" customHeight="1">
      <c r="A8" s="5"/>
      <c r="B8" s="33" t="s">
        <v>1</v>
      </c>
      <c r="C8" s="33"/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38"/>
      <c r="P8" s="39"/>
    </row>
    <row r="9" spans="1:16" ht="9.75" customHeight="1">
      <c r="A9" s="5"/>
      <c r="B9" s="33" t="s">
        <v>2</v>
      </c>
      <c r="C9" s="33"/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38"/>
      <c r="P9" s="39"/>
    </row>
    <row r="10" spans="1:16" ht="9.75" customHeight="1">
      <c r="A10" s="5"/>
      <c r="B10" s="33" t="s">
        <v>460</v>
      </c>
      <c r="C10" s="33"/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38"/>
      <c r="P10" s="39"/>
    </row>
    <row r="11" spans="1:16" ht="9.75" customHeight="1">
      <c r="A11" s="5"/>
      <c r="B11" s="33" t="s">
        <v>460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8"/>
      <c r="P11" s="39"/>
    </row>
    <row r="12" spans="1:16" ht="9.75" customHeight="1">
      <c r="A12" s="5"/>
      <c r="B12" s="33" t="s">
        <v>4</v>
      </c>
      <c r="C12" s="33"/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38"/>
      <c r="P12" s="39"/>
    </row>
    <row r="13" spans="1:16" ht="9.75" customHeight="1">
      <c r="A13" s="5"/>
      <c r="B13" s="33" t="s">
        <v>257</v>
      </c>
      <c r="C13" s="33">
        <v>7</v>
      </c>
      <c r="D13" s="34">
        <v>3</v>
      </c>
      <c r="E13" s="35">
        <v>1</v>
      </c>
      <c r="F13" s="35">
        <v>1</v>
      </c>
      <c r="G13" s="35">
        <v>0</v>
      </c>
      <c r="H13" s="35">
        <v>1</v>
      </c>
      <c r="I13" s="35">
        <v>1</v>
      </c>
      <c r="J13" s="35">
        <v>1</v>
      </c>
      <c r="K13" s="35">
        <v>1</v>
      </c>
      <c r="L13" s="35">
        <v>2</v>
      </c>
      <c r="M13" s="36">
        <v>3</v>
      </c>
      <c r="N13" s="37">
        <f>MIN(D13:M13)</f>
        <v>0</v>
      </c>
      <c r="O13" s="38">
        <f>C13-N13</f>
        <v>7</v>
      </c>
      <c r="P13" s="39">
        <f>O13/C13</f>
        <v>1</v>
      </c>
    </row>
    <row r="14" spans="1:16" ht="9.75" customHeight="1">
      <c r="A14" s="5"/>
      <c r="B14" s="33" t="s">
        <v>409</v>
      </c>
      <c r="C14" s="33">
        <v>1</v>
      </c>
      <c r="D14" s="34">
        <v>1</v>
      </c>
      <c r="E14" s="35">
        <v>1</v>
      </c>
      <c r="F14" s="35">
        <v>1</v>
      </c>
      <c r="G14" s="35">
        <v>1</v>
      </c>
      <c r="H14" s="35">
        <v>1</v>
      </c>
      <c r="I14" s="35">
        <v>0</v>
      </c>
      <c r="J14" s="35">
        <v>0</v>
      </c>
      <c r="K14" s="35">
        <v>0</v>
      </c>
      <c r="L14" s="35">
        <v>0</v>
      </c>
      <c r="M14" s="36">
        <v>0</v>
      </c>
      <c r="N14" s="37">
        <f>MIN(D14:M14)</f>
        <v>0</v>
      </c>
      <c r="O14" s="38">
        <f>C14-N14</f>
        <v>1</v>
      </c>
      <c r="P14" s="39">
        <f>O14/C14</f>
        <v>1</v>
      </c>
    </row>
    <row r="15" spans="1:16" ht="9.75" customHeight="1">
      <c r="A15" s="5"/>
      <c r="B15" s="33" t="s">
        <v>258</v>
      </c>
      <c r="C15" s="33"/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38"/>
      <c r="P15" s="39"/>
    </row>
    <row r="16" spans="1:16" ht="9.75" customHeight="1">
      <c r="A16" s="5"/>
      <c r="B16" s="33" t="s">
        <v>258</v>
      </c>
      <c r="C16" s="33"/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8"/>
      <c r="P16" s="39"/>
    </row>
    <row r="17" spans="1:16" ht="9.75" customHeight="1">
      <c r="A17" s="5"/>
      <c r="B17" s="33" t="s">
        <v>258</v>
      </c>
      <c r="C17" s="33"/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38"/>
      <c r="P17" s="39"/>
    </row>
    <row r="18" spans="1:16" ht="9.75" customHeight="1">
      <c r="A18" s="5"/>
      <c r="B18" s="33" t="s">
        <v>258</v>
      </c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38"/>
      <c r="P18" s="39"/>
    </row>
    <row r="19" spans="1:16" ht="9.75" customHeight="1">
      <c r="A19" s="5"/>
      <c r="B19" s="33" t="s">
        <v>93</v>
      </c>
      <c r="C19" s="33">
        <v>1</v>
      </c>
      <c r="D19" s="34">
        <v>1</v>
      </c>
      <c r="E19" s="35">
        <v>1</v>
      </c>
      <c r="F19" s="35">
        <v>1</v>
      </c>
      <c r="G19" s="35">
        <v>1</v>
      </c>
      <c r="H19" s="35">
        <v>1</v>
      </c>
      <c r="I19" s="35">
        <v>1</v>
      </c>
      <c r="J19" s="35">
        <v>1</v>
      </c>
      <c r="K19" s="35">
        <v>1</v>
      </c>
      <c r="L19" s="35">
        <v>1</v>
      </c>
      <c r="M19" s="36">
        <v>1</v>
      </c>
      <c r="N19" s="37">
        <f>MIN(D19:M19)</f>
        <v>1</v>
      </c>
      <c r="O19" s="38">
        <f>C19-N19</f>
        <v>0</v>
      </c>
      <c r="P19" s="39">
        <f>O19/C19</f>
        <v>0</v>
      </c>
    </row>
    <row r="20" spans="1:16" ht="9.75" customHeight="1">
      <c r="A20" s="5"/>
      <c r="B20" s="33" t="s">
        <v>254</v>
      </c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38"/>
      <c r="P20" s="39"/>
    </row>
    <row r="21" spans="1:16" ht="9.75" customHeight="1">
      <c r="A21" s="5"/>
      <c r="B21" s="33" t="s">
        <v>255</v>
      </c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38"/>
      <c r="P21" s="39"/>
    </row>
    <row r="22" spans="1:16" ht="9.75" customHeight="1">
      <c r="A22" s="5"/>
      <c r="B22" s="33" t="s">
        <v>5</v>
      </c>
      <c r="C22" s="33"/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38"/>
      <c r="P22" s="39"/>
    </row>
    <row r="23" spans="1:16" ht="9.75" customHeight="1">
      <c r="A23" s="40"/>
      <c r="B23" s="41" t="s">
        <v>6</v>
      </c>
      <c r="C23" s="41">
        <f aca="true" t="shared" si="0" ref="C23:M23">SUM(C7:C22)</f>
        <v>9</v>
      </c>
      <c r="D23" s="42">
        <f t="shared" si="0"/>
        <v>5</v>
      </c>
      <c r="E23" s="43">
        <f t="shared" si="0"/>
        <v>3</v>
      </c>
      <c r="F23" s="43">
        <f t="shared" si="0"/>
        <v>3</v>
      </c>
      <c r="G23" s="43">
        <f t="shared" si="0"/>
        <v>2</v>
      </c>
      <c r="H23" s="43">
        <f t="shared" si="0"/>
        <v>3</v>
      </c>
      <c r="I23" s="43">
        <f t="shared" si="0"/>
        <v>2</v>
      </c>
      <c r="J23" s="43">
        <f t="shared" si="0"/>
        <v>2</v>
      </c>
      <c r="K23" s="43">
        <f t="shared" si="0"/>
        <v>2</v>
      </c>
      <c r="L23" s="43">
        <f t="shared" si="0"/>
        <v>3</v>
      </c>
      <c r="M23" s="44">
        <f t="shared" si="0"/>
        <v>4</v>
      </c>
      <c r="N23" s="45">
        <f>MIN(D23:M23)</f>
        <v>2</v>
      </c>
      <c r="O23" s="46">
        <f>C23-N23</f>
        <v>7</v>
      </c>
      <c r="P23" s="47">
        <f>O23/C23</f>
        <v>0.7777777777777778</v>
      </c>
    </row>
    <row r="24" spans="1:16" ht="9.75" customHeight="1">
      <c r="A24" s="32" t="s">
        <v>9</v>
      </c>
      <c r="B24" s="48" t="s">
        <v>0</v>
      </c>
      <c r="C24" s="48"/>
      <c r="D24" s="49"/>
      <c r="E24" s="50"/>
      <c r="F24" s="50"/>
      <c r="G24" s="50"/>
      <c r="H24" s="50"/>
      <c r="I24" s="50"/>
      <c r="J24" s="50"/>
      <c r="K24" s="50"/>
      <c r="L24" s="50"/>
      <c r="M24" s="51"/>
      <c r="N24" s="52"/>
      <c r="O24" s="53"/>
      <c r="P24" s="54"/>
    </row>
    <row r="25" spans="1:16" ht="9.75" customHeight="1">
      <c r="A25" s="5"/>
      <c r="B25" s="33" t="s">
        <v>1</v>
      </c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38"/>
      <c r="P25" s="39"/>
    </row>
    <row r="26" spans="1:16" ht="9.75" customHeight="1">
      <c r="A26" s="5"/>
      <c r="B26" s="33" t="s">
        <v>2</v>
      </c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/>
      <c r="P26" s="39"/>
    </row>
    <row r="27" spans="1:16" ht="9.75" customHeight="1">
      <c r="A27" s="5"/>
      <c r="B27" s="33" t="s">
        <v>460</v>
      </c>
      <c r="C27" s="33"/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38"/>
      <c r="P27" s="39"/>
    </row>
    <row r="28" spans="1:16" ht="9.75" customHeight="1">
      <c r="A28" s="5"/>
      <c r="B28" s="33" t="s">
        <v>460</v>
      </c>
      <c r="C28" s="33"/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38"/>
      <c r="P28" s="39"/>
    </row>
    <row r="29" spans="1:16" ht="9.75" customHeight="1">
      <c r="A29" s="5"/>
      <c r="B29" s="33" t="s">
        <v>4</v>
      </c>
      <c r="C29" s="33"/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38"/>
      <c r="P29" s="39"/>
    </row>
    <row r="30" spans="1:16" ht="9.75" customHeight="1">
      <c r="A30" s="5"/>
      <c r="B30" s="33" t="s">
        <v>257</v>
      </c>
      <c r="C30" s="33">
        <v>31</v>
      </c>
      <c r="D30" s="34">
        <v>26</v>
      </c>
      <c r="E30" s="35">
        <v>25</v>
      </c>
      <c r="F30" s="35">
        <v>21</v>
      </c>
      <c r="G30" s="35">
        <v>19</v>
      </c>
      <c r="H30" s="35">
        <v>19</v>
      </c>
      <c r="I30" s="35">
        <v>20</v>
      </c>
      <c r="J30" s="35">
        <v>21</v>
      </c>
      <c r="K30" s="35">
        <v>20</v>
      </c>
      <c r="L30" s="35">
        <v>18</v>
      </c>
      <c r="M30" s="36">
        <v>16</v>
      </c>
      <c r="N30" s="37">
        <f>MIN(D30:M30)</f>
        <v>16</v>
      </c>
      <c r="O30" s="38">
        <f>C30-N30</f>
        <v>15</v>
      </c>
      <c r="P30" s="39">
        <f>O30/C30</f>
        <v>0.4838709677419355</v>
      </c>
    </row>
    <row r="31" spans="1:16" ht="9.75" customHeight="1">
      <c r="A31" s="5"/>
      <c r="B31" s="33" t="s">
        <v>258</v>
      </c>
      <c r="C31" s="33"/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38"/>
      <c r="P31" s="39"/>
    </row>
    <row r="32" spans="1:16" ht="9.75" customHeight="1">
      <c r="A32" s="5"/>
      <c r="B32" s="33" t="s">
        <v>258</v>
      </c>
      <c r="C32" s="33"/>
      <c r="D32" s="34"/>
      <c r="E32" s="35"/>
      <c r="F32" s="35"/>
      <c r="G32" s="35"/>
      <c r="H32" s="35"/>
      <c r="I32" s="35"/>
      <c r="J32" s="35"/>
      <c r="K32" s="35"/>
      <c r="L32" s="35"/>
      <c r="M32" s="36"/>
      <c r="N32" s="37"/>
      <c r="O32" s="38"/>
      <c r="P32" s="39"/>
    </row>
    <row r="33" spans="1:16" ht="9.75" customHeight="1">
      <c r="A33" s="5"/>
      <c r="B33" s="33" t="s">
        <v>258</v>
      </c>
      <c r="C33" s="33"/>
      <c r="D33" s="34"/>
      <c r="E33" s="35"/>
      <c r="F33" s="35"/>
      <c r="G33" s="35"/>
      <c r="H33" s="35"/>
      <c r="I33" s="35"/>
      <c r="J33" s="35"/>
      <c r="K33" s="35"/>
      <c r="L33" s="35"/>
      <c r="M33" s="36"/>
      <c r="N33" s="37"/>
      <c r="O33" s="38"/>
      <c r="P33" s="39"/>
    </row>
    <row r="34" spans="1:16" ht="9.75" customHeight="1">
      <c r="A34" s="5"/>
      <c r="B34" s="33" t="s">
        <v>258</v>
      </c>
      <c r="C34" s="33"/>
      <c r="D34" s="34"/>
      <c r="E34" s="35"/>
      <c r="F34" s="35"/>
      <c r="G34" s="35"/>
      <c r="H34" s="35"/>
      <c r="I34" s="35"/>
      <c r="J34" s="35"/>
      <c r="K34" s="35"/>
      <c r="L34" s="35"/>
      <c r="M34" s="36"/>
      <c r="N34" s="37"/>
      <c r="O34" s="38"/>
      <c r="P34" s="39"/>
    </row>
    <row r="35" spans="1:16" ht="9.75" customHeight="1">
      <c r="A35" s="5"/>
      <c r="B35" s="33" t="s">
        <v>258</v>
      </c>
      <c r="C35" s="33"/>
      <c r="D35" s="34"/>
      <c r="E35" s="35"/>
      <c r="F35" s="35"/>
      <c r="G35" s="35"/>
      <c r="H35" s="35"/>
      <c r="I35" s="35"/>
      <c r="J35" s="35"/>
      <c r="K35" s="35"/>
      <c r="L35" s="35"/>
      <c r="M35" s="36"/>
      <c r="N35" s="37"/>
      <c r="O35" s="38"/>
      <c r="P35" s="39"/>
    </row>
    <row r="36" spans="1:16" ht="9.75" customHeight="1">
      <c r="A36" s="5"/>
      <c r="B36" s="33" t="s">
        <v>93</v>
      </c>
      <c r="C36" s="33">
        <v>2</v>
      </c>
      <c r="D36" s="34">
        <v>2</v>
      </c>
      <c r="E36" s="35">
        <v>2</v>
      </c>
      <c r="F36" s="35">
        <v>2</v>
      </c>
      <c r="G36" s="35">
        <v>1</v>
      </c>
      <c r="H36" s="35">
        <v>1</v>
      </c>
      <c r="I36" s="35">
        <v>2</v>
      </c>
      <c r="J36" s="35">
        <v>2</v>
      </c>
      <c r="K36" s="35">
        <v>1</v>
      </c>
      <c r="L36" s="35">
        <v>2</v>
      </c>
      <c r="M36" s="36">
        <v>2</v>
      </c>
      <c r="N36" s="37">
        <f>MIN(D36:M36)</f>
        <v>1</v>
      </c>
      <c r="O36" s="38">
        <f>C36-N36</f>
        <v>1</v>
      </c>
      <c r="P36" s="39">
        <f>O36/C36</f>
        <v>0.5</v>
      </c>
    </row>
    <row r="37" spans="1:16" ht="9.75" customHeight="1">
      <c r="A37" s="5"/>
      <c r="B37" s="33" t="s">
        <v>254</v>
      </c>
      <c r="C37" s="33"/>
      <c r="D37" s="34"/>
      <c r="E37" s="35"/>
      <c r="F37" s="35"/>
      <c r="G37" s="35"/>
      <c r="H37" s="35"/>
      <c r="I37" s="35"/>
      <c r="J37" s="35"/>
      <c r="K37" s="35"/>
      <c r="L37" s="35"/>
      <c r="M37" s="36"/>
      <c r="N37" s="37"/>
      <c r="O37" s="38"/>
      <c r="P37" s="39"/>
    </row>
    <row r="38" spans="1:16" ht="9.75" customHeight="1">
      <c r="A38" s="5"/>
      <c r="B38" s="33" t="s">
        <v>255</v>
      </c>
      <c r="C38" s="33"/>
      <c r="D38" s="34"/>
      <c r="E38" s="35"/>
      <c r="F38" s="35"/>
      <c r="G38" s="35"/>
      <c r="H38" s="35"/>
      <c r="I38" s="35"/>
      <c r="J38" s="35"/>
      <c r="K38" s="35"/>
      <c r="L38" s="35"/>
      <c r="M38" s="36"/>
      <c r="N38" s="37"/>
      <c r="O38" s="38"/>
      <c r="P38" s="39"/>
    </row>
    <row r="39" spans="1:16" ht="9.75" customHeight="1">
      <c r="A39" s="5"/>
      <c r="B39" s="33" t="s">
        <v>5</v>
      </c>
      <c r="C39" s="33"/>
      <c r="D39" s="34"/>
      <c r="E39" s="35"/>
      <c r="F39" s="35"/>
      <c r="G39" s="35"/>
      <c r="H39" s="35"/>
      <c r="I39" s="35"/>
      <c r="J39" s="35"/>
      <c r="K39" s="35"/>
      <c r="L39" s="35"/>
      <c r="M39" s="36"/>
      <c r="N39" s="37"/>
      <c r="O39" s="38"/>
      <c r="P39" s="39"/>
    </row>
    <row r="40" spans="1:16" ht="9.75" customHeight="1">
      <c r="A40" s="40"/>
      <c r="B40" s="41" t="s">
        <v>6</v>
      </c>
      <c r="C40" s="41">
        <f aca="true" t="shared" si="1" ref="C40:M40">SUM(C24:C39)</f>
        <v>33</v>
      </c>
      <c r="D40" s="42">
        <f t="shared" si="1"/>
        <v>28</v>
      </c>
      <c r="E40" s="43">
        <f t="shared" si="1"/>
        <v>27</v>
      </c>
      <c r="F40" s="43">
        <f t="shared" si="1"/>
        <v>23</v>
      </c>
      <c r="G40" s="43">
        <f t="shared" si="1"/>
        <v>20</v>
      </c>
      <c r="H40" s="43">
        <f t="shared" si="1"/>
        <v>20</v>
      </c>
      <c r="I40" s="43">
        <f t="shared" si="1"/>
        <v>22</v>
      </c>
      <c r="J40" s="43">
        <f t="shared" si="1"/>
        <v>23</v>
      </c>
      <c r="K40" s="43">
        <f t="shared" si="1"/>
        <v>21</v>
      </c>
      <c r="L40" s="43">
        <f t="shared" si="1"/>
        <v>20</v>
      </c>
      <c r="M40" s="44">
        <f t="shared" si="1"/>
        <v>18</v>
      </c>
      <c r="N40" s="45">
        <f>MIN(D40:M40)</f>
        <v>18</v>
      </c>
      <c r="O40" s="46">
        <f>C40-N40</f>
        <v>15</v>
      </c>
      <c r="P40" s="47">
        <f>O40/C40</f>
        <v>0.45454545454545453</v>
      </c>
    </row>
    <row r="41" spans="1:16" ht="9.75" customHeight="1">
      <c r="A41" s="32" t="s">
        <v>10</v>
      </c>
      <c r="B41" s="48" t="s">
        <v>0</v>
      </c>
      <c r="C41" s="48"/>
      <c r="D41" s="49"/>
      <c r="E41" s="50"/>
      <c r="F41" s="50"/>
      <c r="G41" s="50"/>
      <c r="H41" s="50"/>
      <c r="I41" s="50"/>
      <c r="J41" s="50"/>
      <c r="K41" s="50"/>
      <c r="L41" s="50"/>
      <c r="M41" s="51"/>
      <c r="N41" s="52"/>
      <c r="O41" s="53"/>
      <c r="P41" s="54"/>
    </row>
    <row r="42" spans="1:16" ht="9.75" customHeight="1">
      <c r="A42" s="5"/>
      <c r="B42" s="33" t="s">
        <v>1</v>
      </c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7"/>
      <c r="O42" s="38"/>
      <c r="P42" s="39"/>
    </row>
    <row r="43" spans="1:16" ht="9.75" customHeight="1">
      <c r="A43" s="5"/>
      <c r="B43" s="33" t="s">
        <v>2</v>
      </c>
      <c r="C43" s="33"/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7"/>
      <c r="O43" s="38"/>
      <c r="P43" s="39"/>
    </row>
    <row r="44" spans="1:16" ht="9.75" customHeight="1">
      <c r="A44" s="5"/>
      <c r="B44" s="33" t="s">
        <v>460</v>
      </c>
      <c r="C44" s="33"/>
      <c r="D44" s="34"/>
      <c r="E44" s="35"/>
      <c r="F44" s="35"/>
      <c r="G44" s="35"/>
      <c r="H44" s="35"/>
      <c r="I44" s="35"/>
      <c r="J44" s="35"/>
      <c r="K44" s="35"/>
      <c r="L44" s="35"/>
      <c r="M44" s="36"/>
      <c r="N44" s="37"/>
      <c r="O44" s="38"/>
      <c r="P44" s="39"/>
    </row>
    <row r="45" spans="1:16" ht="9.75" customHeight="1">
      <c r="A45" s="5"/>
      <c r="B45" s="33" t="s">
        <v>460</v>
      </c>
      <c r="C45" s="33"/>
      <c r="D45" s="34"/>
      <c r="E45" s="35"/>
      <c r="F45" s="35"/>
      <c r="G45" s="35"/>
      <c r="H45" s="35"/>
      <c r="I45" s="35"/>
      <c r="J45" s="35"/>
      <c r="K45" s="35"/>
      <c r="L45" s="35"/>
      <c r="M45" s="36"/>
      <c r="N45" s="37"/>
      <c r="O45" s="38"/>
      <c r="P45" s="39"/>
    </row>
    <row r="46" spans="1:16" ht="9.75" customHeight="1">
      <c r="A46" s="5"/>
      <c r="B46" s="33" t="s">
        <v>4</v>
      </c>
      <c r="C46" s="33"/>
      <c r="D46" s="34"/>
      <c r="E46" s="35"/>
      <c r="F46" s="35"/>
      <c r="G46" s="35"/>
      <c r="H46" s="35"/>
      <c r="I46" s="35"/>
      <c r="J46" s="35"/>
      <c r="K46" s="35"/>
      <c r="L46" s="35"/>
      <c r="M46" s="36"/>
      <c r="N46" s="37"/>
      <c r="O46" s="38"/>
      <c r="P46" s="39"/>
    </row>
    <row r="47" spans="1:16" ht="9.75" customHeight="1">
      <c r="A47" s="5"/>
      <c r="B47" s="33" t="s">
        <v>257</v>
      </c>
      <c r="C47" s="33">
        <v>65</v>
      </c>
      <c r="D47" s="34">
        <v>55</v>
      </c>
      <c r="E47" s="35">
        <v>42</v>
      </c>
      <c r="F47" s="35">
        <v>22</v>
      </c>
      <c r="G47" s="35">
        <v>8</v>
      </c>
      <c r="H47" s="35">
        <v>11</v>
      </c>
      <c r="I47" s="35">
        <v>13</v>
      </c>
      <c r="J47" s="35">
        <v>13</v>
      </c>
      <c r="K47" s="35">
        <v>12</v>
      </c>
      <c r="L47" s="35">
        <v>15</v>
      </c>
      <c r="M47" s="36">
        <v>25</v>
      </c>
      <c r="N47" s="37">
        <f>MIN(D47:M47)</f>
        <v>8</v>
      </c>
      <c r="O47" s="38">
        <f>C47-N47</f>
        <v>57</v>
      </c>
      <c r="P47" s="39">
        <f>O47/C47</f>
        <v>0.8769230769230769</v>
      </c>
    </row>
    <row r="48" spans="1:16" ht="9.75" customHeight="1">
      <c r="A48" s="5"/>
      <c r="B48" s="33" t="s">
        <v>258</v>
      </c>
      <c r="C48" s="33"/>
      <c r="D48" s="34"/>
      <c r="E48" s="35"/>
      <c r="F48" s="35"/>
      <c r="G48" s="35"/>
      <c r="H48" s="35"/>
      <c r="I48" s="35"/>
      <c r="J48" s="35"/>
      <c r="K48" s="35"/>
      <c r="L48" s="35"/>
      <c r="M48" s="36"/>
      <c r="N48" s="37"/>
      <c r="O48" s="38"/>
      <c r="P48" s="39"/>
    </row>
    <row r="49" spans="1:16" ht="9.75" customHeight="1">
      <c r="A49" s="5"/>
      <c r="B49" s="33" t="s">
        <v>258</v>
      </c>
      <c r="C49" s="33"/>
      <c r="D49" s="34"/>
      <c r="E49" s="35"/>
      <c r="F49" s="35"/>
      <c r="G49" s="35"/>
      <c r="H49" s="35"/>
      <c r="I49" s="35"/>
      <c r="J49" s="35"/>
      <c r="K49" s="35"/>
      <c r="L49" s="35"/>
      <c r="M49" s="36"/>
      <c r="N49" s="37"/>
      <c r="O49" s="38"/>
      <c r="P49" s="39"/>
    </row>
    <row r="50" spans="1:16" ht="9.75" customHeight="1">
      <c r="A50" s="5"/>
      <c r="B50" s="33" t="s">
        <v>258</v>
      </c>
      <c r="C50" s="33"/>
      <c r="D50" s="34"/>
      <c r="E50" s="35"/>
      <c r="F50" s="35"/>
      <c r="G50" s="35"/>
      <c r="H50" s="35"/>
      <c r="I50" s="35"/>
      <c r="J50" s="35"/>
      <c r="K50" s="35"/>
      <c r="L50" s="35"/>
      <c r="M50" s="36"/>
      <c r="N50" s="37"/>
      <c r="O50" s="38"/>
      <c r="P50" s="39"/>
    </row>
    <row r="51" spans="1:16" ht="9.75" customHeight="1">
      <c r="A51" s="5"/>
      <c r="B51" s="33" t="s">
        <v>258</v>
      </c>
      <c r="C51" s="33"/>
      <c r="D51" s="34"/>
      <c r="E51" s="35"/>
      <c r="F51" s="35"/>
      <c r="G51" s="35"/>
      <c r="H51" s="35"/>
      <c r="I51" s="35"/>
      <c r="J51" s="35"/>
      <c r="K51" s="35"/>
      <c r="L51" s="35"/>
      <c r="M51" s="36"/>
      <c r="N51" s="37"/>
      <c r="O51" s="38"/>
      <c r="P51" s="39"/>
    </row>
    <row r="52" spans="1:16" ht="9.75" customHeight="1">
      <c r="A52" s="5"/>
      <c r="B52" s="33" t="s">
        <v>258</v>
      </c>
      <c r="C52" s="33"/>
      <c r="D52" s="34"/>
      <c r="E52" s="35"/>
      <c r="F52" s="35"/>
      <c r="G52" s="35"/>
      <c r="H52" s="35"/>
      <c r="I52" s="35"/>
      <c r="J52" s="35"/>
      <c r="K52" s="35"/>
      <c r="L52" s="35"/>
      <c r="M52" s="36"/>
      <c r="N52" s="37"/>
      <c r="O52" s="38"/>
      <c r="P52" s="39"/>
    </row>
    <row r="53" spans="1:16" ht="9.75" customHeight="1">
      <c r="A53" s="5"/>
      <c r="B53" s="33" t="s">
        <v>93</v>
      </c>
      <c r="C53" s="33">
        <v>2</v>
      </c>
      <c r="D53" s="34">
        <v>2</v>
      </c>
      <c r="E53" s="35">
        <v>2</v>
      </c>
      <c r="F53" s="35">
        <v>1</v>
      </c>
      <c r="G53" s="35">
        <v>1</v>
      </c>
      <c r="H53" s="35">
        <v>1</v>
      </c>
      <c r="I53" s="35">
        <v>2</v>
      </c>
      <c r="J53" s="35">
        <v>1</v>
      </c>
      <c r="K53" s="35">
        <v>1</v>
      </c>
      <c r="L53" s="35">
        <v>2</v>
      </c>
      <c r="M53" s="36">
        <v>2</v>
      </c>
      <c r="N53" s="37">
        <f>MIN(D53:M53)</f>
        <v>1</v>
      </c>
      <c r="O53" s="38">
        <f>C53-N53</f>
        <v>1</v>
      </c>
      <c r="P53" s="39">
        <f>O53/C53</f>
        <v>0.5</v>
      </c>
    </row>
    <row r="54" spans="1:16" ht="9.75" customHeight="1">
      <c r="A54" s="5"/>
      <c r="B54" s="33" t="s">
        <v>254</v>
      </c>
      <c r="C54" s="33"/>
      <c r="D54" s="34"/>
      <c r="E54" s="35"/>
      <c r="F54" s="35"/>
      <c r="G54" s="35"/>
      <c r="H54" s="35"/>
      <c r="I54" s="35"/>
      <c r="J54" s="35"/>
      <c r="K54" s="35"/>
      <c r="L54" s="35"/>
      <c r="M54" s="36"/>
      <c r="N54" s="37"/>
      <c r="O54" s="38"/>
      <c r="P54" s="39"/>
    </row>
    <row r="55" spans="1:16" ht="9.75" customHeight="1">
      <c r="A55" s="5"/>
      <c r="B55" s="33" t="s">
        <v>255</v>
      </c>
      <c r="C55" s="33"/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7"/>
      <c r="O55" s="38"/>
      <c r="P55" s="39"/>
    </row>
    <row r="56" spans="1:16" ht="9.75" customHeight="1">
      <c r="A56" s="5"/>
      <c r="B56" s="33" t="s">
        <v>5</v>
      </c>
      <c r="C56" s="33">
        <v>4</v>
      </c>
      <c r="D56" s="34">
        <v>4</v>
      </c>
      <c r="E56" s="35">
        <v>3</v>
      </c>
      <c r="F56" s="35">
        <v>2</v>
      </c>
      <c r="G56" s="35">
        <v>1</v>
      </c>
      <c r="H56" s="35">
        <v>2</v>
      </c>
      <c r="I56" s="35">
        <v>2</v>
      </c>
      <c r="J56" s="35">
        <v>2</v>
      </c>
      <c r="K56" s="35">
        <v>3</v>
      </c>
      <c r="L56" s="35">
        <v>2</v>
      </c>
      <c r="M56" s="36">
        <v>2</v>
      </c>
      <c r="N56" s="37">
        <f>MIN(D56:M56)</f>
        <v>1</v>
      </c>
      <c r="O56" s="38">
        <f>C56-N56</f>
        <v>3</v>
      </c>
      <c r="P56" s="39">
        <f>O56/C56</f>
        <v>0.75</v>
      </c>
    </row>
    <row r="57" spans="1:16" ht="9.75" customHeight="1">
      <c r="A57" s="40"/>
      <c r="B57" s="41" t="s">
        <v>6</v>
      </c>
      <c r="C57" s="41">
        <f aca="true" t="shared" si="2" ref="C57:M57">SUM(C41:C56)</f>
        <v>71</v>
      </c>
      <c r="D57" s="42">
        <f t="shared" si="2"/>
        <v>61</v>
      </c>
      <c r="E57" s="43">
        <f t="shared" si="2"/>
        <v>47</v>
      </c>
      <c r="F57" s="43">
        <f t="shared" si="2"/>
        <v>25</v>
      </c>
      <c r="G57" s="43">
        <f t="shared" si="2"/>
        <v>10</v>
      </c>
      <c r="H57" s="43">
        <f t="shared" si="2"/>
        <v>14</v>
      </c>
      <c r="I57" s="43">
        <f t="shared" si="2"/>
        <v>17</v>
      </c>
      <c r="J57" s="43">
        <f t="shared" si="2"/>
        <v>16</v>
      </c>
      <c r="K57" s="43">
        <f t="shared" si="2"/>
        <v>16</v>
      </c>
      <c r="L57" s="43">
        <f t="shared" si="2"/>
        <v>19</v>
      </c>
      <c r="M57" s="44">
        <f t="shared" si="2"/>
        <v>29</v>
      </c>
      <c r="N57" s="45">
        <f>MIN(D57:M57)</f>
        <v>10</v>
      </c>
      <c r="O57" s="46">
        <f>C57-N57</f>
        <v>61</v>
      </c>
      <c r="P57" s="47">
        <f>O57/C57</f>
        <v>0.8591549295774648</v>
      </c>
    </row>
    <row r="58" spans="1:16" ht="9.75" customHeight="1">
      <c r="A58" s="32" t="s">
        <v>146</v>
      </c>
      <c r="B58" s="48" t="s">
        <v>0</v>
      </c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1"/>
      <c r="N58" s="52"/>
      <c r="O58" s="53"/>
      <c r="P58" s="54"/>
    </row>
    <row r="59" spans="1:16" ht="9.75" customHeight="1">
      <c r="A59" s="5"/>
      <c r="B59" s="33" t="s">
        <v>1</v>
      </c>
      <c r="C59" s="33"/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7"/>
      <c r="O59" s="38"/>
      <c r="P59" s="39"/>
    </row>
    <row r="60" spans="1:16" ht="9.75" customHeight="1">
      <c r="A60" s="5"/>
      <c r="B60" s="33" t="s">
        <v>2</v>
      </c>
      <c r="C60" s="33"/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8"/>
      <c r="P60" s="39"/>
    </row>
    <row r="61" spans="1:16" ht="9.75" customHeight="1">
      <c r="A61" s="5"/>
      <c r="B61" s="33" t="s">
        <v>460</v>
      </c>
      <c r="C61" s="33"/>
      <c r="D61" s="34"/>
      <c r="E61" s="35"/>
      <c r="F61" s="35"/>
      <c r="G61" s="35"/>
      <c r="H61" s="35"/>
      <c r="I61" s="35"/>
      <c r="J61" s="35"/>
      <c r="K61" s="35"/>
      <c r="L61" s="35"/>
      <c r="M61" s="36"/>
      <c r="N61" s="37"/>
      <c r="O61" s="38"/>
      <c r="P61" s="39"/>
    </row>
    <row r="62" spans="1:16" ht="9.75" customHeight="1">
      <c r="A62" s="5"/>
      <c r="B62" s="33" t="s">
        <v>460</v>
      </c>
      <c r="C62" s="33"/>
      <c r="D62" s="34"/>
      <c r="E62" s="35"/>
      <c r="F62" s="35"/>
      <c r="G62" s="35"/>
      <c r="H62" s="35"/>
      <c r="I62" s="35"/>
      <c r="J62" s="35"/>
      <c r="K62" s="35"/>
      <c r="L62" s="35"/>
      <c r="M62" s="36"/>
      <c r="N62" s="37"/>
      <c r="O62" s="38"/>
      <c r="P62" s="39"/>
    </row>
    <row r="63" spans="1:16" ht="9.75" customHeight="1">
      <c r="A63" s="5"/>
      <c r="B63" s="33" t="s">
        <v>4</v>
      </c>
      <c r="C63" s="33"/>
      <c r="D63" s="34"/>
      <c r="E63" s="35"/>
      <c r="F63" s="35"/>
      <c r="G63" s="35"/>
      <c r="H63" s="35"/>
      <c r="I63" s="35"/>
      <c r="J63" s="35"/>
      <c r="K63" s="35"/>
      <c r="L63" s="35"/>
      <c r="M63" s="36"/>
      <c r="N63" s="37"/>
      <c r="O63" s="38"/>
      <c r="P63" s="39"/>
    </row>
    <row r="64" spans="1:16" ht="9.75" customHeight="1">
      <c r="A64" s="5"/>
      <c r="B64" s="33" t="s">
        <v>258</v>
      </c>
      <c r="C64" s="33"/>
      <c r="D64" s="34"/>
      <c r="E64" s="35"/>
      <c r="F64" s="35"/>
      <c r="G64" s="35"/>
      <c r="H64" s="35"/>
      <c r="I64" s="35"/>
      <c r="J64" s="35"/>
      <c r="K64" s="35"/>
      <c r="L64" s="35"/>
      <c r="M64" s="36"/>
      <c r="N64" s="37"/>
      <c r="O64" s="38"/>
      <c r="P64" s="39"/>
    </row>
    <row r="65" spans="1:16" ht="9.75" customHeight="1">
      <c r="A65" s="5"/>
      <c r="B65" s="33" t="s">
        <v>258</v>
      </c>
      <c r="C65" s="33"/>
      <c r="D65" s="34"/>
      <c r="E65" s="35"/>
      <c r="F65" s="35"/>
      <c r="G65" s="35"/>
      <c r="H65" s="35"/>
      <c r="I65" s="35"/>
      <c r="J65" s="35"/>
      <c r="K65" s="35"/>
      <c r="L65" s="35"/>
      <c r="M65" s="36"/>
      <c r="N65" s="37"/>
      <c r="O65" s="38"/>
      <c r="P65" s="39"/>
    </row>
    <row r="66" spans="1:16" ht="9.75" customHeight="1">
      <c r="A66" s="5"/>
      <c r="B66" s="33" t="s">
        <v>258</v>
      </c>
      <c r="C66" s="33"/>
      <c r="D66" s="34"/>
      <c r="E66" s="35"/>
      <c r="F66" s="35"/>
      <c r="G66" s="35"/>
      <c r="H66" s="35"/>
      <c r="I66" s="35"/>
      <c r="J66" s="35"/>
      <c r="K66" s="35"/>
      <c r="L66" s="35"/>
      <c r="M66" s="36"/>
      <c r="N66" s="37"/>
      <c r="O66" s="38"/>
      <c r="P66" s="39"/>
    </row>
    <row r="67" spans="1:16" ht="9.75" customHeight="1">
      <c r="A67" s="5"/>
      <c r="B67" s="33" t="s">
        <v>258</v>
      </c>
      <c r="C67" s="33"/>
      <c r="D67" s="34"/>
      <c r="E67" s="35"/>
      <c r="F67" s="35"/>
      <c r="G67" s="35"/>
      <c r="H67" s="35"/>
      <c r="I67" s="35"/>
      <c r="J67" s="35"/>
      <c r="K67" s="35"/>
      <c r="L67" s="35"/>
      <c r="M67" s="36"/>
      <c r="N67" s="37"/>
      <c r="O67" s="38"/>
      <c r="P67" s="39"/>
    </row>
    <row r="68" spans="1:16" ht="9.75" customHeight="1">
      <c r="A68" s="5"/>
      <c r="B68" s="33" t="s">
        <v>258</v>
      </c>
      <c r="C68" s="33"/>
      <c r="D68" s="34"/>
      <c r="E68" s="35"/>
      <c r="F68" s="35"/>
      <c r="G68" s="35"/>
      <c r="H68" s="35"/>
      <c r="I68" s="35"/>
      <c r="J68" s="35"/>
      <c r="K68" s="35"/>
      <c r="L68" s="35"/>
      <c r="M68" s="36"/>
      <c r="N68" s="37"/>
      <c r="O68" s="38"/>
      <c r="P68" s="39"/>
    </row>
    <row r="69" spans="1:16" ht="9.75" customHeight="1">
      <c r="A69" s="5"/>
      <c r="B69" s="33" t="s">
        <v>258</v>
      </c>
      <c r="C69" s="33"/>
      <c r="D69" s="34"/>
      <c r="E69" s="35"/>
      <c r="F69" s="35"/>
      <c r="G69" s="35"/>
      <c r="H69" s="35"/>
      <c r="I69" s="35"/>
      <c r="J69" s="35"/>
      <c r="K69" s="35"/>
      <c r="L69" s="35"/>
      <c r="M69" s="36"/>
      <c r="N69" s="37"/>
      <c r="O69" s="38"/>
      <c r="P69" s="39"/>
    </row>
    <row r="70" spans="1:16" ht="9.75" customHeight="1">
      <c r="A70" s="5"/>
      <c r="B70" s="33" t="s">
        <v>93</v>
      </c>
      <c r="C70" s="33"/>
      <c r="D70" s="34"/>
      <c r="E70" s="35"/>
      <c r="F70" s="35"/>
      <c r="G70" s="35"/>
      <c r="H70" s="35"/>
      <c r="I70" s="35"/>
      <c r="J70" s="35"/>
      <c r="K70" s="35"/>
      <c r="L70" s="35"/>
      <c r="M70" s="36"/>
      <c r="N70" s="37"/>
      <c r="O70" s="38"/>
      <c r="P70" s="39"/>
    </row>
    <row r="71" spans="1:16" ht="9.75" customHeight="1">
      <c r="A71" s="5"/>
      <c r="B71" s="33" t="s">
        <v>254</v>
      </c>
      <c r="C71" s="33">
        <v>5</v>
      </c>
      <c r="D71" s="34">
        <v>3</v>
      </c>
      <c r="E71" s="35">
        <v>2</v>
      </c>
      <c r="F71" s="35">
        <v>2</v>
      </c>
      <c r="G71" s="35">
        <v>3</v>
      </c>
      <c r="H71" s="35">
        <v>2</v>
      </c>
      <c r="I71" s="35">
        <v>2</v>
      </c>
      <c r="J71" s="35">
        <v>2</v>
      </c>
      <c r="K71" s="35">
        <v>2</v>
      </c>
      <c r="L71" s="35">
        <v>2</v>
      </c>
      <c r="M71" s="36">
        <v>2</v>
      </c>
      <c r="N71" s="37">
        <f>MIN(D71:M71)</f>
        <v>2</v>
      </c>
      <c r="O71" s="38">
        <f>C71-N71</f>
        <v>3</v>
      </c>
      <c r="P71" s="39">
        <f>O71/C71</f>
        <v>0.6</v>
      </c>
    </row>
    <row r="72" spans="1:16" ht="9.75" customHeight="1">
      <c r="A72" s="5"/>
      <c r="B72" s="33" t="s">
        <v>255</v>
      </c>
      <c r="C72" s="33">
        <v>1</v>
      </c>
      <c r="D72" s="34">
        <v>1</v>
      </c>
      <c r="E72" s="35">
        <v>1</v>
      </c>
      <c r="F72" s="35">
        <v>1</v>
      </c>
      <c r="G72" s="35">
        <v>0</v>
      </c>
      <c r="H72" s="35">
        <v>1</v>
      </c>
      <c r="I72" s="35">
        <v>1</v>
      </c>
      <c r="J72" s="35">
        <v>1</v>
      </c>
      <c r="K72" s="35">
        <v>1</v>
      </c>
      <c r="L72" s="35">
        <v>1</v>
      </c>
      <c r="M72" s="36">
        <v>1</v>
      </c>
      <c r="N72" s="37">
        <f>MIN(D72:M72)</f>
        <v>0</v>
      </c>
      <c r="O72" s="38">
        <f>C72-N72</f>
        <v>1</v>
      </c>
      <c r="P72" s="39">
        <f>O72/C72</f>
        <v>1</v>
      </c>
    </row>
    <row r="73" spans="1:16" ht="9.75" customHeight="1">
      <c r="A73" s="5"/>
      <c r="B73" s="33" t="s">
        <v>5</v>
      </c>
      <c r="C73" s="33">
        <v>3</v>
      </c>
      <c r="D73" s="34">
        <v>2</v>
      </c>
      <c r="E73" s="35">
        <v>2</v>
      </c>
      <c r="F73" s="35">
        <v>1</v>
      </c>
      <c r="G73" s="35">
        <v>1</v>
      </c>
      <c r="H73" s="35">
        <v>2</v>
      </c>
      <c r="I73" s="35">
        <v>2</v>
      </c>
      <c r="J73" s="35">
        <v>1</v>
      </c>
      <c r="K73" s="35">
        <v>1</v>
      </c>
      <c r="L73" s="35">
        <v>1</v>
      </c>
      <c r="M73" s="36">
        <v>1</v>
      </c>
      <c r="N73" s="37">
        <f>MIN(D73:M73)</f>
        <v>1</v>
      </c>
      <c r="O73" s="38">
        <f>C73-N73</f>
        <v>2</v>
      </c>
      <c r="P73" s="39">
        <f>O73/C73</f>
        <v>0.6666666666666666</v>
      </c>
    </row>
    <row r="74" spans="1:16" ht="9.75" customHeight="1">
      <c r="A74" s="40"/>
      <c r="B74" s="41" t="s">
        <v>6</v>
      </c>
      <c r="C74" s="41">
        <f aca="true" t="shared" si="3" ref="C74:M74">SUM(C58:C73)</f>
        <v>9</v>
      </c>
      <c r="D74" s="42">
        <f t="shared" si="3"/>
        <v>6</v>
      </c>
      <c r="E74" s="43">
        <f t="shared" si="3"/>
        <v>5</v>
      </c>
      <c r="F74" s="43">
        <f t="shared" si="3"/>
        <v>4</v>
      </c>
      <c r="G74" s="43">
        <f t="shared" si="3"/>
        <v>4</v>
      </c>
      <c r="H74" s="43">
        <f t="shared" si="3"/>
        <v>5</v>
      </c>
      <c r="I74" s="43">
        <f t="shared" si="3"/>
        <v>5</v>
      </c>
      <c r="J74" s="43">
        <f t="shared" si="3"/>
        <v>4</v>
      </c>
      <c r="K74" s="43">
        <f t="shared" si="3"/>
        <v>4</v>
      </c>
      <c r="L74" s="43">
        <f t="shared" si="3"/>
        <v>4</v>
      </c>
      <c r="M74" s="44">
        <f t="shared" si="3"/>
        <v>4</v>
      </c>
      <c r="N74" s="45">
        <f>MIN(D74:M74)</f>
        <v>4</v>
      </c>
      <c r="O74" s="46">
        <f>C74-N74</f>
        <v>5</v>
      </c>
      <c r="P74" s="47">
        <f>O74/C74</f>
        <v>0.5555555555555556</v>
      </c>
    </row>
    <row r="75" spans="1:16" ht="9.75" customHeight="1">
      <c r="A75" s="32" t="s">
        <v>11</v>
      </c>
      <c r="B75" s="48" t="s">
        <v>0</v>
      </c>
      <c r="C75" s="48"/>
      <c r="D75" s="49"/>
      <c r="E75" s="50"/>
      <c r="F75" s="50"/>
      <c r="G75" s="50"/>
      <c r="H75" s="50"/>
      <c r="I75" s="50"/>
      <c r="J75" s="50"/>
      <c r="K75" s="50"/>
      <c r="L75" s="50"/>
      <c r="M75" s="51"/>
      <c r="N75" s="52"/>
      <c r="O75" s="53"/>
      <c r="P75" s="54"/>
    </row>
    <row r="76" spans="1:16" ht="9.75" customHeight="1">
      <c r="A76" s="5"/>
      <c r="B76" s="33" t="s">
        <v>1</v>
      </c>
      <c r="C76" s="33"/>
      <c r="D76" s="34"/>
      <c r="E76" s="35"/>
      <c r="F76" s="35"/>
      <c r="G76" s="35"/>
      <c r="H76" s="35"/>
      <c r="I76" s="35"/>
      <c r="J76" s="35"/>
      <c r="K76" s="35"/>
      <c r="L76" s="35"/>
      <c r="M76" s="36"/>
      <c r="N76" s="37"/>
      <c r="O76" s="38"/>
      <c r="P76" s="39"/>
    </row>
    <row r="77" spans="1:16" ht="9.75" customHeight="1">
      <c r="A77" s="5"/>
      <c r="B77" s="33" t="s">
        <v>2</v>
      </c>
      <c r="C77" s="33"/>
      <c r="D77" s="34"/>
      <c r="E77" s="35"/>
      <c r="F77" s="35"/>
      <c r="G77" s="35"/>
      <c r="H77" s="35"/>
      <c r="I77" s="35"/>
      <c r="J77" s="35"/>
      <c r="K77" s="35"/>
      <c r="L77" s="35"/>
      <c r="M77" s="36"/>
      <c r="N77" s="37"/>
      <c r="O77" s="38"/>
      <c r="P77" s="39"/>
    </row>
    <row r="78" spans="1:16" ht="9.75" customHeight="1">
      <c r="A78" s="5"/>
      <c r="B78" s="33" t="s">
        <v>460</v>
      </c>
      <c r="C78" s="33"/>
      <c r="D78" s="34"/>
      <c r="E78" s="35"/>
      <c r="F78" s="35"/>
      <c r="G78" s="35"/>
      <c r="H78" s="35"/>
      <c r="I78" s="35"/>
      <c r="J78" s="35"/>
      <c r="K78" s="35"/>
      <c r="L78" s="35"/>
      <c r="M78" s="36"/>
      <c r="N78" s="37"/>
      <c r="O78" s="38"/>
      <c r="P78" s="39"/>
    </row>
    <row r="79" spans="1:16" ht="9.75" customHeight="1">
      <c r="A79" s="5"/>
      <c r="B79" s="33" t="s">
        <v>460</v>
      </c>
      <c r="C79" s="33"/>
      <c r="D79" s="34"/>
      <c r="E79" s="35"/>
      <c r="F79" s="35"/>
      <c r="G79" s="35"/>
      <c r="H79" s="35"/>
      <c r="I79" s="35"/>
      <c r="J79" s="35"/>
      <c r="K79" s="35"/>
      <c r="L79" s="35"/>
      <c r="M79" s="36"/>
      <c r="N79" s="37"/>
      <c r="O79" s="38"/>
      <c r="P79" s="39"/>
    </row>
    <row r="80" spans="1:16" ht="9.75" customHeight="1">
      <c r="A80" s="5"/>
      <c r="B80" s="33" t="s">
        <v>4</v>
      </c>
      <c r="C80" s="33"/>
      <c r="D80" s="34"/>
      <c r="E80" s="35"/>
      <c r="F80" s="35"/>
      <c r="G80" s="35"/>
      <c r="H80" s="35"/>
      <c r="I80" s="35"/>
      <c r="J80" s="35"/>
      <c r="K80" s="35"/>
      <c r="L80" s="35"/>
      <c r="M80" s="36"/>
      <c r="N80" s="37"/>
      <c r="O80" s="38"/>
      <c r="P80" s="39"/>
    </row>
    <row r="81" spans="1:16" ht="9.75" customHeight="1">
      <c r="A81" s="5"/>
      <c r="B81" s="33" t="s">
        <v>259</v>
      </c>
      <c r="C81" s="33">
        <v>1</v>
      </c>
      <c r="D81" s="34">
        <v>1</v>
      </c>
      <c r="E81" s="35">
        <v>1</v>
      </c>
      <c r="F81" s="35">
        <v>1</v>
      </c>
      <c r="G81" s="35">
        <v>1</v>
      </c>
      <c r="H81" s="35">
        <v>1</v>
      </c>
      <c r="I81" s="35">
        <v>1</v>
      </c>
      <c r="J81" s="35">
        <v>0</v>
      </c>
      <c r="K81" s="35">
        <v>0</v>
      </c>
      <c r="L81" s="35">
        <v>0</v>
      </c>
      <c r="M81" s="36">
        <v>0</v>
      </c>
      <c r="N81" s="37">
        <f>MIN(D81:M81)</f>
        <v>0</v>
      </c>
      <c r="O81" s="38">
        <f>C81-N81</f>
        <v>1</v>
      </c>
      <c r="P81" s="39">
        <f>O81/C81</f>
        <v>1</v>
      </c>
    </row>
    <row r="82" spans="1:16" ht="9.75" customHeight="1">
      <c r="A82" s="5"/>
      <c r="B82" s="33" t="s">
        <v>258</v>
      </c>
      <c r="C82" s="33"/>
      <c r="D82" s="34"/>
      <c r="E82" s="35"/>
      <c r="F82" s="35"/>
      <c r="G82" s="35"/>
      <c r="H82" s="35"/>
      <c r="I82" s="35"/>
      <c r="J82" s="35"/>
      <c r="K82" s="35"/>
      <c r="L82" s="35"/>
      <c r="M82" s="36"/>
      <c r="N82" s="37"/>
      <c r="O82" s="38"/>
      <c r="P82" s="39"/>
    </row>
    <row r="83" spans="1:16" ht="9.75" customHeight="1">
      <c r="A83" s="5"/>
      <c r="B83" s="33" t="s">
        <v>258</v>
      </c>
      <c r="C83" s="33"/>
      <c r="D83" s="34"/>
      <c r="E83" s="35"/>
      <c r="F83" s="35"/>
      <c r="G83" s="35"/>
      <c r="H83" s="35"/>
      <c r="I83" s="35"/>
      <c r="J83" s="35"/>
      <c r="K83" s="35"/>
      <c r="L83" s="35"/>
      <c r="M83" s="36"/>
      <c r="N83" s="37"/>
      <c r="O83" s="38"/>
      <c r="P83" s="39"/>
    </row>
    <row r="84" spans="1:16" ht="9.75" customHeight="1">
      <c r="A84" s="5"/>
      <c r="B84" s="33" t="s">
        <v>258</v>
      </c>
      <c r="C84" s="33"/>
      <c r="D84" s="34"/>
      <c r="E84" s="35"/>
      <c r="F84" s="35"/>
      <c r="G84" s="35"/>
      <c r="H84" s="35"/>
      <c r="I84" s="35"/>
      <c r="J84" s="35"/>
      <c r="K84" s="35"/>
      <c r="L84" s="35"/>
      <c r="M84" s="36"/>
      <c r="N84" s="37"/>
      <c r="O84" s="38"/>
      <c r="P84" s="39"/>
    </row>
    <row r="85" spans="1:16" ht="9.75" customHeight="1">
      <c r="A85" s="5"/>
      <c r="B85" s="33" t="s">
        <v>258</v>
      </c>
      <c r="C85" s="33"/>
      <c r="D85" s="34"/>
      <c r="E85" s="35"/>
      <c r="F85" s="35"/>
      <c r="G85" s="35"/>
      <c r="H85" s="35"/>
      <c r="I85" s="35"/>
      <c r="J85" s="35"/>
      <c r="K85" s="35"/>
      <c r="L85" s="35"/>
      <c r="M85" s="36"/>
      <c r="N85" s="37"/>
      <c r="O85" s="38"/>
      <c r="P85" s="39"/>
    </row>
    <row r="86" spans="1:16" ht="9.75" customHeight="1">
      <c r="A86" s="5"/>
      <c r="B86" s="33" t="s">
        <v>258</v>
      </c>
      <c r="C86" s="33"/>
      <c r="D86" s="34"/>
      <c r="E86" s="35"/>
      <c r="F86" s="35"/>
      <c r="G86" s="35"/>
      <c r="H86" s="35"/>
      <c r="I86" s="35"/>
      <c r="J86" s="35"/>
      <c r="K86" s="35"/>
      <c r="L86" s="35"/>
      <c r="M86" s="36"/>
      <c r="N86" s="37"/>
      <c r="O86" s="38"/>
      <c r="P86" s="39"/>
    </row>
    <row r="87" spans="1:16" ht="9.75" customHeight="1">
      <c r="A87" s="5"/>
      <c r="B87" s="33" t="s">
        <v>93</v>
      </c>
      <c r="C87" s="33">
        <v>1</v>
      </c>
      <c r="D87" s="34">
        <v>1</v>
      </c>
      <c r="E87" s="35">
        <v>1</v>
      </c>
      <c r="F87" s="35">
        <v>1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6">
        <v>0</v>
      </c>
      <c r="N87" s="37">
        <f>MIN(D87:M87)</f>
        <v>0</v>
      </c>
      <c r="O87" s="38">
        <f>C87-N87</f>
        <v>1</v>
      </c>
      <c r="P87" s="39">
        <f>O87/C87</f>
        <v>1</v>
      </c>
    </row>
    <row r="88" spans="1:16" ht="9.75" customHeight="1">
      <c r="A88" s="5"/>
      <c r="B88" s="33" t="s">
        <v>254</v>
      </c>
      <c r="C88" s="33"/>
      <c r="D88" s="34"/>
      <c r="E88" s="35"/>
      <c r="F88" s="35"/>
      <c r="G88" s="35"/>
      <c r="H88" s="35"/>
      <c r="I88" s="35"/>
      <c r="J88" s="35"/>
      <c r="K88" s="35"/>
      <c r="L88" s="35"/>
      <c r="M88" s="36"/>
      <c r="N88" s="37"/>
      <c r="O88" s="38"/>
      <c r="P88" s="39"/>
    </row>
    <row r="89" spans="1:16" ht="9.75" customHeight="1">
      <c r="A89" s="5"/>
      <c r="B89" s="33" t="s">
        <v>255</v>
      </c>
      <c r="C89" s="33">
        <v>1</v>
      </c>
      <c r="D89" s="34">
        <v>1</v>
      </c>
      <c r="E89" s="35">
        <v>1</v>
      </c>
      <c r="F89" s="35">
        <v>1</v>
      </c>
      <c r="G89" s="35">
        <v>1</v>
      </c>
      <c r="H89" s="35">
        <v>1</v>
      </c>
      <c r="I89" s="35">
        <v>1</v>
      </c>
      <c r="J89" s="35">
        <v>1</v>
      </c>
      <c r="K89" s="35">
        <v>1</v>
      </c>
      <c r="L89" s="35">
        <v>1</v>
      </c>
      <c r="M89" s="36">
        <v>1</v>
      </c>
      <c r="N89" s="37">
        <f>MIN(D89:M89)</f>
        <v>1</v>
      </c>
      <c r="O89" s="38">
        <f>C89-N89</f>
        <v>0</v>
      </c>
      <c r="P89" s="39">
        <f>O89/C89</f>
        <v>0</v>
      </c>
    </row>
    <row r="90" spans="1:16" ht="9.75" customHeight="1">
      <c r="A90" s="5"/>
      <c r="B90" s="33" t="s">
        <v>5</v>
      </c>
      <c r="C90" s="33">
        <v>6</v>
      </c>
      <c r="D90" s="34">
        <v>4</v>
      </c>
      <c r="E90" s="35">
        <v>3</v>
      </c>
      <c r="F90" s="35">
        <v>3</v>
      </c>
      <c r="G90" s="35">
        <v>3</v>
      </c>
      <c r="H90" s="35">
        <v>1</v>
      </c>
      <c r="I90" s="35">
        <v>3</v>
      </c>
      <c r="J90" s="35">
        <v>3</v>
      </c>
      <c r="K90" s="35">
        <v>4</v>
      </c>
      <c r="L90" s="35">
        <v>3</v>
      </c>
      <c r="M90" s="36">
        <v>3</v>
      </c>
      <c r="N90" s="37">
        <f>MIN(D90:M90)</f>
        <v>1</v>
      </c>
      <c r="O90" s="38">
        <f>C90-N90</f>
        <v>5</v>
      </c>
      <c r="P90" s="39">
        <f>O90/C90</f>
        <v>0.8333333333333334</v>
      </c>
    </row>
    <row r="91" spans="1:16" ht="9.75" customHeight="1">
      <c r="A91" s="40"/>
      <c r="B91" s="41" t="s">
        <v>6</v>
      </c>
      <c r="C91" s="41">
        <f aca="true" t="shared" si="4" ref="C91:M91">SUM(C75:C90)</f>
        <v>9</v>
      </c>
      <c r="D91" s="42">
        <f t="shared" si="4"/>
        <v>7</v>
      </c>
      <c r="E91" s="43">
        <f t="shared" si="4"/>
        <v>6</v>
      </c>
      <c r="F91" s="43">
        <f t="shared" si="4"/>
        <v>6</v>
      </c>
      <c r="G91" s="43">
        <f t="shared" si="4"/>
        <v>5</v>
      </c>
      <c r="H91" s="43">
        <f t="shared" si="4"/>
        <v>3</v>
      </c>
      <c r="I91" s="43">
        <f t="shared" si="4"/>
        <v>5</v>
      </c>
      <c r="J91" s="43">
        <f t="shared" si="4"/>
        <v>4</v>
      </c>
      <c r="K91" s="43">
        <f t="shared" si="4"/>
        <v>5</v>
      </c>
      <c r="L91" s="43">
        <f t="shared" si="4"/>
        <v>4</v>
      </c>
      <c r="M91" s="44">
        <f t="shared" si="4"/>
        <v>4</v>
      </c>
      <c r="N91" s="45">
        <f>MIN(D91:M91)</f>
        <v>3</v>
      </c>
      <c r="O91" s="46">
        <f>C91-N91</f>
        <v>6</v>
      </c>
      <c r="P91" s="47">
        <f>O91/C91</f>
        <v>0.6666666666666666</v>
      </c>
    </row>
    <row r="92" spans="1:16" ht="9.75" customHeight="1">
      <c r="A92" s="32" t="s">
        <v>12</v>
      </c>
      <c r="B92" s="48" t="s">
        <v>0</v>
      </c>
      <c r="C92" s="48"/>
      <c r="D92" s="49"/>
      <c r="E92" s="50"/>
      <c r="F92" s="50"/>
      <c r="G92" s="50"/>
      <c r="H92" s="50"/>
      <c r="I92" s="50"/>
      <c r="J92" s="50"/>
      <c r="K92" s="50"/>
      <c r="L92" s="50"/>
      <c r="M92" s="51"/>
      <c r="N92" s="52"/>
      <c r="O92" s="53"/>
      <c r="P92" s="54"/>
    </row>
    <row r="93" spans="1:16" ht="9.75" customHeight="1">
      <c r="A93" s="5"/>
      <c r="B93" s="33" t="s">
        <v>1</v>
      </c>
      <c r="C93" s="33"/>
      <c r="D93" s="34"/>
      <c r="E93" s="35"/>
      <c r="F93" s="35"/>
      <c r="G93" s="35"/>
      <c r="H93" s="35"/>
      <c r="I93" s="35"/>
      <c r="J93" s="35"/>
      <c r="K93" s="35"/>
      <c r="L93" s="35"/>
      <c r="M93" s="36"/>
      <c r="N93" s="37"/>
      <c r="O93" s="38"/>
      <c r="P93" s="39"/>
    </row>
    <row r="94" spans="1:16" ht="9.75" customHeight="1">
      <c r="A94" s="5"/>
      <c r="B94" s="33" t="s">
        <v>2</v>
      </c>
      <c r="C94" s="33"/>
      <c r="D94" s="34"/>
      <c r="E94" s="35"/>
      <c r="F94" s="35"/>
      <c r="G94" s="35"/>
      <c r="H94" s="35"/>
      <c r="I94" s="35"/>
      <c r="J94" s="35"/>
      <c r="K94" s="35"/>
      <c r="L94" s="35"/>
      <c r="M94" s="36"/>
      <c r="N94" s="37"/>
      <c r="O94" s="38"/>
      <c r="P94" s="39"/>
    </row>
    <row r="95" spans="1:16" ht="9.75" customHeight="1">
      <c r="A95" s="5"/>
      <c r="B95" s="33" t="s">
        <v>460</v>
      </c>
      <c r="C95" s="33"/>
      <c r="D95" s="34"/>
      <c r="E95" s="35"/>
      <c r="F95" s="35"/>
      <c r="G95" s="35"/>
      <c r="H95" s="35"/>
      <c r="I95" s="35"/>
      <c r="J95" s="35"/>
      <c r="K95" s="35"/>
      <c r="L95" s="35"/>
      <c r="M95" s="36"/>
      <c r="N95" s="37"/>
      <c r="O95" s="38"/>
      <c r="P95" s="39"/>
    </row>
    <row r="96" spans="1:16" ht="9.75" customHeight="1">
      <c r="A96" s="5"/>
      <c r="B96" s="33" t="s">
        <v>460</v>
      </c>
      <c r="C96" s="33"/>
      <c r="D96" s="34"/>
      <c r="E96" s="35"/>
      <c r="F96" s="35"/>
      <c r="G96" s="35"/>
      <c r="H96" s="35"/>
      <c r="I96" s="35"/>
      <c r="J96" s="35"/>
      <c r="K96" s="35"/>
      <c r="L96" s="35"/>
      <c r="M96" s="36"/>
      <c r="N96" s="37"/>
      <c r="O96" s="38"/>
      <c r="P96" s="39"/>
    </row>
    <row r="97" spans="1:16" ht="9.75" customHeight="1">
      <c r="A97" s="5"/>
      <c r="B97" s="33" t="s">
        <v>4</v>
      </c>
      <c r="C97" s="33"/>
      <c r="D97" s="34"/>
      <c r="E97" s="35"/>
      <c r="F97" s="35"/>
      <c r="G97" s="35"/>
      <c r="H97" s="35"/>
      <c r="I97" s="35"/>
      <c r="J97" s="35"/>
      <c r="K97" s="35"/>
      <c r="L97" s="35"/>
      <c r="M97" s="36"/>
      <c r="N97" s="37"/>
      <c r="O97" s="38"/>
      <c r="P97" s="39"/>
    </row>
    <row r="98" spans="1:16" ht="9.75" customHeight="1">
      <c r="A98" s="5"/>
      <c r="B98" s="33" t="s">
        <v>257</v>
      </c>
      <c r="C98" s="33">
        <v>14</v>
      </c>
      <c r="D98" s="34">
        <v>10</v>
      </c>
      <c r="E98" s="35">
        <v>5</v>
      </c>
      <c r="F98" s="35">
        <v>2</v>
      </c>
      <c r="G98" s="35">
        <v>0</v>
      </c>
      <c r="H98" s="35">
        <v>0</v>
      </c>
      <c r="I98" s="35">
        <v>0</v>
      </c>
      <c r="J98" s="35">
        <v>1</v>
      </c>
      <c r="K98" s="35">
        <v>1</v>
      </c>
      <c r="L98" s="35">
        <v>2</v>
      </c>
      <c r="M98" s="36">
        <v>7</v>
      </c>
      <c r="N98" s="37">
        <f>MIN(D98:M98)</f>
        <v>0</v>
      </c>
      <c r="O98" s="38">
        <f>C98-N98</f>
        <v>14</v>
      </c>
      <c r="P98" s="39">
        <f>O98/C98</f>
        <v>1</v>
      </c>
    </row>
    <row r="99" spans="1:16" ht="9.75" customHeight="1">
      <c r="A99" s="5"/>
      <c r="B99" s="33" t="s">
        <v>258</v>
      </c>
      <c r="C99" s="33"/>
      <c r="D99" s="34"/>
      <c r="E99" s="35"/>
      <c r="F99" s="35"/>
      <c r="G99" s="35"/>
      <c r="H99" s="35"/>
      <c r="I99" s="35"/>
      <c r="J99" s="35"/>
      <c r="K99" s="35"/>
      <c r="L99" s="35"/>
      <c r="M99" s="36"/>
      <c r="N99" s="37"/>
      <c r="O99" s="38"/>
      <c r="P99" s="39"/>
    </row>
    <row r="100" spans="1:16" ht="9.75" customHeight="1">
      <c r="A100" s="5"/>
      <c r="B100" s="33" t="s">
        <v>258</v>
      </c>
      <c r="C100" s="33"/>
      <c r="D100" s="34"/>
      <c r="E100" s="35"/>
      <c r="F100" s="35"/>
      <c r="G100" s="35"/>
      <c r="H100" s="35"/>
      <c r="I100" s="35"/>
      <c r="J100" s="35"/>
      <c r="K100" s="35"/>
      <c r="L100" s="35"/>
      <c r="M100" s="36"/>
      <c r="N100" s="37"/>
      <c r="O100" s="38"/>
      <c r="P100" s="39"/>
    </row>
    <row r="101" spans="1:16" ht="9.75" customHeight="1">
      <c r="A101" s="5"/>
      <c r="B101" s="33" t="s">
        <v>258</v>
      </c>
      <c r="C101" s="33"/>
      <c r="D101" s="34"/>
      <c r="E101" s="35"/>
      <c r="F101" s="35"/>
      <c r="G101" s="35"/>
      <c r="H101" s="35"/>
      <c r="I101" s="35"/>
      <c r="J101" s="35"/>
      <c r="K101" s="35"/>
      <c r="L101" s="35"/>
      <c r="M101" s="36"/>
      <c r="N101" s="37"/>
      <c r="O101" s="38"/>
      <c r="P101" s="39"/>
    </row>
    <row r="102" spans="1:16" ht="9.75" customHeight="1">
      <c r="A102" s="5"/>
      <c r="B102" s="33" t="s">
        <v>258</v>
      </c>
      <c r="C102" s="33"/>
      <c r="D102" s="34"/>
      <c r="E102" s="35"/>
      <c r="F102" s="35"/>
      <c r="G102" s="35"/>
      <c r="H102" s="35"/>
      <c r="I102" s="35"/>
      <c r="J102" s="35"/>
      <c r="K102" s="35"/>
      <c r="L102" s="35"/>
      <c r="M102" s="36"/>
      <c r="N102" s="37"/>
      <c r="O102" s="38"/>
      <c r="P102" s="39"/>
    </row>
    <row r="103" spans="1:16" ht="9.75" customHeight="1">
      <c r="A103" s="5"/>
      <c r="B103" s="33" t="s">
        <v>258</v>
      </c>
      <c r="C103" s="33"/>
      <c r="D103" s="34"/>
      <c r="E103" s="35"/>
      <c r="F103" s="35"/>
      <c r="G103" s="35"/>
      <c r="H103" s="35"/>
      <c r="I103" s="35"/>
      <c r="J103" s="35"/>
      <c r="K103" s="35"/>
      <c r="L103" s="35"/>
      <c r="M103" s="36"/>
      <c r="N103" s="37"/>
      <c r="O103" s="38"/>
      <c r="P103" s="39"/>
    </row>
    <row r="104" spans="1:16" ht="9.75" customHeight="1">
      <c r="A104" s="5"/>
      <c r="B104" s="33" t="s">
        <v>93</v>
      </c>
      <c r="C104" s="33"/>
      <c r="D104" s="34"/>
      <c r="E104" s="35"/>
      <c r="F104" s="35"/>
      <c r="G104" s="35"/>
      <c r="H104" s="35"/>
      <c r="I104" s="35"/>
      <c r="J104" s="35"/>
      <c r="K104" s="35"/>
      <c r="L104" s="35"/>
      <c r="M104" s="36"/>
      <c r="N104" s="37"/>
      <c r="O104" s="38"/>
      <c r="P104" s="39"/>
    </row>
    <row r="105" spans="1:16" ht="9.75" customHeight="1">
      <c r="A105" s="5"/>
      <c r="B105" s="33" t="s">
        <v>254</v>
      </c>
      <c r="C105" s="33"/>
      <c r="D105" s="34"/>
      <c r="E105" s="35"/>
      <c r="F105" s="35"/>
      <c r="G105" s="35"/>
      <c r="H105" s="35"/>
      <c r="I105" s="35"/>
      <c r="J105" s="35"/>
      <c r="K105" s="35"/>
      <c r="L105" s="35"/>
      <c r="M105" s="36"/>
      <c r="N105" s="37"/>
      <c r="O105" s="38"/>
      <c r="P105" s="39"/>
    </row>
    <row r="106" spans="1:16" ht="9.75" customHeight="1">
      <c r="A106" s="5"/>
      <c r="B106" s="33" t="s">
        <v>255</v>
      </c>
      <c r="C106" s="33"/>
      <c r="D106" s="34"/>
      <c r="E106" s="35"/>
      <c r="F106" s="35"/>
      <c r="G106" s="35"/>
      <c r="H106" s="35"/>
      <c r="I106" s="35"/>
      <c r="J106" s="35"/>
      <c r="K106" s="35"/>
      <c r="L106" s="35"/>
      <c r="M106" s="36"/>
      <c r="N106" s="37"/>
      <c r="O106" s="38"/>
      <c r="P106" s="39"/>
    </row>
    <row r="107" spans="1:16" ht="9.75" customHeight="1">
      <c r="A107" s="5"/>
      <c r="B107" s="33" t="s">
        <v>5</v>
      </c>
      <c r="C107" s="33"/>
      <c r="D107" s="34"/>
      <c r="E107" s="35"/>
      <c r="F107" s="35"/>
      <c r="G107" s="35"/>
      <c r="H107" s="35"/>
      <c r="I107" s="35"/>
      <c r="J107" s="35"/>
      <c r="K107" s="35"/>
      <c r="L107" s="35"/>
      <c r="M107" s="36"/>
      <c r="N107" s="37"/>
      <c r="O107" s="38"/>
      <c r="P107" s="39"/>
    </row>
    <row r="108" spans="1:16" ht="9.75" customHeight="1">
      <c r="A108" s="40"/>
      <c r="B108" s="41" t="s">
        <v>6</v>
      </c>
      <c r="C108" s="41">
        <f aca="true" t="shared" si="5" ref="C108:M108">SUM(C92:C107)</f>
        <v>14</v>
      </c>
      <c r="D108" s="42">
        <f t="shared" si="5"/>
        <v>10</v>
      </c>
      <c r="E108" s="43">
        <f t="shared" si="5"/>
        <v>5</v>
      </c>
      <c r="F108" s="43">
        <f t="shared" si="5"/>
        <v>2</v>
      </c>
      <c r="G108" s="43">
        <f t="shared" si="5"/>
        <v>0</v>
      </c>
      <c r="H108" s="43">
        <f t="shared" si="5"/>
        <v>0</v>
      </c>
      <c r="I108" s="43">
        <f t="shared" si="5"/>
        <v>0</v>
      </c>
      <c r="J108" s="43">
        <f t="shared" si="5"/>
        <v>1</v>
      </c>
      <c r="K108" s="43">
        <f t="shared" si="5"/>
        <v>1</v>
      </c>
      <c r="L108" s="43">
        <f t="shared" si="5"/>
        <v>2</v>
      </c>
      <c r="M108" s="44">
        <f t="shared" si="5"/>
        <v>7</v>
      </c>
      <c r="N108" s="45">
        <f>MIN(D108:M108)</f>
        <v>0</v>
      </c>
      <c r="O108" s="46">
        <f>C108-N108</f>
        <v>14</v>
      </c>
      <c r="P108" s="47">
        <f>O108/C108</f>
        <v>1</v>
      </c>
    </row>
    <row r="109" spans="1:16" ht="9.75" customHeight="1">
      <c r="A109" s="32" t="s">
        <v>13</v>
      </c>
      <c r="B109" s="48" t="s">
        <v>0</v>
      </c>
      <c r="C109" s="48"/>
      <c r="D109" s="49"/>
      <c r="E109" s="50"/>
      <c r="F109" s="50"/>
      <c r="G109" s="50"/>
      <c r="H109" s="50"/>
      <c r="I109" s="50"/>
      <c r="J109" s="50"/>
      <c r="K109" s="50"/>
      <c r="L109" s="50"/>
      <c r="M109" s="51"/>
      <c r="N109" s="52"/>
      <c r="O109" s="53"/>
      <c r="P109" s="54"/>
    </row>
    <row r="110" spans="1:16" ht="9.75" customHeight="1">
      <c r="A110" s="5"/>
      <c r="B110" s="33" t="s">
        <v>1</v>
      </c>
      <c r="C110" s="33"/>
      <c r="D110" s="34"/>
      <c r="E110" s="35"/>
      <c r="F110" s="35"/>
      <c r="G110" s="35"/>
      <c r="H110" s="35"/>
      <c r="I110" s="35"/>
      <c r="J110" s="35"/>
      <c r="K110" s="35"/>
      <c r="L110" s="35"/>
      <c r="M110" s="36"/>
      <c r="N110" s="37"/>
      <c r="O110" s="38"/>
      <c r="P110" s="39"/>
    </row>
    <row r="111" spans="1:16" ht="9.75" customHeight="1">
      <c r="A111" s="5"/>
      <c r="B111" s="33" t="s">
        <v>2</v>
      </c>
      <c r="C111" s="33"/>
      <c r="D111" s="34"/>
      <c r="E111" s="35"/>
      <c r="F111" s="35"/>
      <c r="G111" s="35"/>
      <c r="H111" s="35"/>
      <c r="I111" s="35"/>
      <c r="J111" s="35"/>
      <c r="K111" s="35"/>
      <c r="L111" s="35"/>
      <c r="M111" s="36"/>
      <c r="N111" s="37"/>
      <c r="O111" s="38"/>
      <c r="P111" s="39"/>
    </row>
    <row r="112" spans="1:16" ht="9.75" customHeight="1">
      <c r="A112" s="5"/>
      <c r="B112" s="33" t="s">
        <v>460</v>
      </c>
      <c r="C112" s="33"/>
      <c r="D112" s="34"/>
      <c r="E112" s="35"/>
      <c r="F112" s="35"/>
      <c r="G112" s="35"/>
      <c r="H112" s="35"/>
      <c r="I112" s="35"/>
      <c r="J112" s="35"/>
      <c r="K112" s="35"/>
      <c r="L112" s="35"/>
      <c r="M112" s="36"/>
      <c r="N112" s="37"/>
      <c r="O112" s="38"/>
      <c r="P112" s="39"/>
    </row>
    <row r="113" spans="1:16" ht="9.75" customHeight="1">
      <c r="A113" s="5"/>
      <c r="B113" s="33" t="s">
        <v>460</v>
      </c>
      <c r="C113" s="33"/>
      <c r="D113" s="34"/>
      <c r="E113" s="35"/>
      <c r="F113" s="35"/>
      <c r="G113" s="35"/>
      <c r="H113" s="35"/>
      <c r="I113" s="35"/>
      <c r="J113" s="35"/>
      <c r="K113" s="35"/>
      <c r="L113" s="35"/>
      <c r="M113" s="36"/>
      <c r="N113" s="37"/>
      <c r="O113" s="38"/>
      <c r="P113" s="39"/>
    </row>
    <row r="114" spans="1:16" ht="9.75" customHeight="1">
      <c r="A114" s="5"/>
      <c r="B114" s="33" t="s">
        <v>4</v>
      </c>
      <c r="C114" s="33"/>
      <c r="D114" s="34"/>
      <c r="E114" s="35"/>
      <c r="F114" s="35"/>
      <c r="G114" s="35"/>
      <c r="H114" s="35"/>
      <c r="I114" s="35"/>
      <c r="J114" s="35"/>
      <c r="K114" s="35"/>
      <c r="L114" s="35"/>
      <c r="M114" s="36"/>
      <c r="N114" s="37"/>
      <c r="O114" s="38"/>
      <c r="P114" s="39"/>
    </row>
    <row r="115" spans="1:16" ht="9.75" customHeight="1">
      <c r="A115" s="5"/>
      <c r="B115" s="33" t="s">
        <v>257</v>
      </c>
      <c r="C115" s="33">
        <v>30</v>
      </c>
      <c r="D115" s="34">
        <v>12</v>
      </c>
      <c r="E115" s="35">
        <v>7</v>
      </c>
      <c r="F115" s="35">
        <v>2</v>
      </c>
      <c r="G115" s="35">
        <v>0</v>
      </c>
      <c r="H115" s="35">
        <v>1</v>
      </c>
      <c r="I115" s="35">
        <v>1</v>
      </c>
      <c r="J115" s="35">
        <v>2</v>
      </c>
      <c r="K115" s="35">
        <v>11</v>
      </c>
      <c r="L115" s="35">
        <v>15</v>
      </c>
      <c r="M115" s="36">
        <v>18</v>
      </c>
      <c r="N115" s="37">
        <f>MIN(D115:M115)</f>
        <v>0</v>
      </c>
      <c r="O115" s="38">
        <f>C115-N115</f>
        <v>30</v>
      </c>
      <c r="P115" s="39">
        <f>O115/C115</f>
        <v>1</v>
      </c>
    </row>
    <row r="116" spans="1:16" ht="9.75" customHeight="1">
      <c r="A116" s="5"/>
      <c r="B116" s="33" t="s">
        <v>258</v>
      </c>
      <c r="C116" s="33"/>
      <c r="D116" s="34"/>
      <c r="E116" s="35"/>
      <c r="F116" s="35"/>
      <c r="G116" s="35"/>
      <c r="H116" s="35"/>
      <c r="I116" s="35"/>
      <c r="J116" s="35"/>
      <c r="K116" s="35"/>
      <c r="L116" s="35"/>
      <c r="M116" s="36"/>
      <c r="N116" s="37"/>
      <c r="O116" s="38"/>
      <c r="P116" s="39"/>
    </row>
    <row r="117" spans="1:16" ht="9.75" customHeight="1">
      <c r="A117" s="5"/>
      <c r="B117" s="33" t="s">
        <v>258</v>
      </c>
      <c r="C117" s="33"/>
      <c r="D117" s="34"/>
      <c r="E117" s="35"/>
      <c r="F117" s="35"/>
      <c r="G117" s="35"/>
      <c r="H117" s="35"/>
      <c r="I117" s="35"/>
      <c r="J117" s="35"/>
      <c r="K117" s="35"/>
      <c r="L117" s="35"/>
      <c r="M117" s="36"/>
      <c r="N117" s="37"/>
      <c r="O117" s="38"/>
      <c r="P117" s="39"/>
    </row>
    <row r="118" spans="1:16" ht="9.75" customHeight="1">
      <c r="A118" s="5"/>
      <c r="B118" s="33" t="s">
        <v>258</v>
      </c>
      <c r="C118" s="33"/>
      <c r="D118" s="34"/>
      <c r="E118" s="35"/>
      <c r="F118" s="35"/>
      <c r="G118" s="35"/>
      <c r="H118" s="35"/>
      <c r="I118" s="35"/>
      <c r="J118" s="35"/>
      <c r="K118" s="35"/>
      <c r="L118" s="35"/>
      <c r="M118" s="36"/>
      <c r="N118" s="37"/>
      <c r="O118" s="38"/>
      <c r="P118" s="39"/>
    </row>
    <row r="119" spans="1:16" ht="9.75" customHeight="1">
      <c r="A119" s="5"/>
      <c r="B119" s="33" t="s">
        <v>258</v>
      </c>
      <c r="C119" s="33"/>
      <c r="D119" s="34"/>
      <c r="E119" s="35"/>
      <c r="F119" s="35"/>
      <c r="G119" s="35"/>
      <c r="H119" s="35"/>
      <c r="I119" s="35"/>
      <c r="J119" s="35"/>
      <c r="K119" s="35"/>
      <c r="L119" s="35"/>
      <c r="M119" s="36"/>
      <c r="N119" s="37"/>
      <c r="O119" s="38"/>
      <c r="P119" s="39"/>
    </row>
    <row r="120" spans="1:16" ht="9.75" customHeight="1">
      <c r="A120" s="5"/>
      <c r="B120" s="33" t="s">
        <v>258</v>
      </c>
      <c r="C120" s="33"/>
      <c r="D120" s="34"/>
      <c r="E120" s="35"/>
      <c r="F120" s="35"/>
      <c r="G120" s="35"/>
      <c r="H120" s="35"/>
      <c r="I120" s="35"/>
      <c r="J120" s="35"/>
      <c r="K120" s="35"/>
      <c r="L120" s="35"/>
      <c r="M120" s="36"/>
      <c r="N120" s="37"/>
      <c r="O120" s="38"/>
      <c r="P120" s="39"/>
    </row>
    <row r="121" spans="1:16" ht="9.75" customHeight="1">
      <c r="A121" s="5"/>
      <c r="B121" s="33" t="s">
        <v>93</v>
      </c>
      <c r="C121" s="33">
        <v>2</v>
      </c>
      <c r="D121" s="34">
        <v>2</v>
      </c>
      <c r="E121" s="35">
        <v>2</v>
      </c>
      <c r="F121" s="35">
        <v>2</v>
      </c>
      <c r="G121" s="35">
        <v>1</v>
      </c>
      <c r="H121" s="35">
        <v>1</v>
      </c>
      <c r="I121" s="35">
        <v>1</v>
      </c>
      <c r="J121" s="35">
        <v>2</v>
      </c>
      <c r="K121" s="35">
        <v>2</v>
      </c>
      <c r="L121" s="35">
        <v>2</v>
      </c>
      <c r="M121" s="36">
        <v>2</v>
      </c>
      <c r="N121" s="37">
        <f>MIN(D121:M121)</f>
        <v>1</v>
      </c>
      <c r="O121" s="38">
        <f>C121-N121</f>
        <v>1</v>
      </c>
      <c r="P121" s="39">
        <f>O121/C121</f>
        <v>0.5</v>
      </c>
    </row>
    <row r="122" spans="1:16" ht="9.75" customHeight="1">
      <c r="A122" s="5"/>
      <c r="B122" s="33" t="s">
        <v>254</v>
      </c>
      <c r="C122" s="33">
        <v>3</v>
      </c>
      <c r="D122" s="34">
        <v>0</v>
      </c>
      <c r="E122" s="35">
        <v>1</v>
      </c>
      <c r="F122" s="35">
        <v>0</v>
      </c>
      <c r="G122" s="35">
        <v>1</v>
      </c>
      <c r="H122" s="35">
        <v>1</v>
      </c>
      <c r="I122" s="35">
        <v>0</v>
      </c>
      <c r="J122" s="35">
        <v>1</v>
      </c>
      <c r="K122" s="35">
        <v>2</v>
      </c>
      <c r="L122" s="35">
        <v>1</v>
      </c>
      <c r="M122" s="36">
        <v>1</v>
      </c>
      <c r="N122" s="37">
        <f>MIN(D122:M122)</f>
        <v>0</v>
      </c>
      <c r="O122" s="38">
        <f>C122-N122</f>
        <v>3</v>
      </c>
      <c r="P122" s="39">
        <f>O122/C122</f>
        <v>1</v>
      </c>
    </row>
    <row r="123" spans="1:16" ht="9.75" customHeight="1">
      <c r="A123" s="5"/>
      <c r="B123" s="33" t="s">
        <v>255</v>
      </c>
      <c r="C123" s="33">
        <v>2</v>
      </c>
      <c r="D123" s="34">
        <v>2</v>
      </c>
      <c r="E123" s="35">
        <v>1</v>
      </c>
      <c r="F123" s="35">
        <v>1</v>
      </c>
      <c r="G123" s="35">
        <v>1</v>
      </c>
      <c r="H123" s="35">
        <v>1</v>
      </c>
      <c r="I123" s="35">
        <v>2</v>
      </c>
      <c r="J123" s="35">
        <v>1</v>
      </c>
      <c r="K123" s="35">
        <v>2</v>
      </c>
      <c r="L123" s="35">
        <v>2</v>
      </c>
      <c r="M123" s="36">
        <v>2</v>
      </c>
      <c r="N123" s="37">
        <f>MIN(D123:M123)</f>
        <v>1</v>
      </c>
      <c r="O123" s="38">
        <f>C123-N123</f>
        <v>1</v>
      </c>
      <c r="P123" s="39">
        <f>O123/C123</f>
        <v>0.5</v>
      </c>
    </row>
    <row r="124" spans="1:16" ht="9.75" customHeight="1">
      <c r="A124" s="5"/>
      <c r="B124" s="33" t="s">
        <v>5</v>
      </c>
      <c r="C124" s="33">
        <v>1</v>
      </c>
      <c r="D124" s="34">
        <v>0</v>
      </c>
      <c r="E124" s="35">
        <v>0</v>
      </c>
      <c r="F124" s="35">
        <v>0</v>
      </c>
      <c r="G124" s="35">
        <v>0</v>
      </c>
      <c r="H124" s="35">
        <v>1</v>
      </c>
      <c r="I124" s="35">
        <v>0</v>
      </c>
      <c r="J124" s="35">
        <v>0</v>
      </c>
      <c r="K124" s="35">
        <v>0</v>
      </c>
      <c r="L124" s="35">
        <v>1</v>
      </c>
      <c r="M124" s="36">
        <v>1</v>
      </c>
      <c r="N124" s="37">
        <f>MIN(D124:M124)</f>
        <v>0</v>
      </c>
      <c r="O124" s="38">
        <f>C124-N124</f>
        <v>1</v>
      </c>
      <c r="P124" s="39">
        <f>O124/C124</f>
        <v>1</v>
      </c>
    </row>
    <row r="125" spans="1:16" ht="9.75" customHeight="1">
      <c r="A125" s="40"/>
      <c r="B125" s="41" t="s">
        <v>6</v>
      </c>
      <c r="C125" s="41">
        <f aca="true" t="shared" si="6" ref="C125:M125">SUM(C109:C124)</f>
        <v>38</v>
      </c>
      <c r="D125" s="42">
        <f t="shared" si="6"/>
        <v>16</v>
      </c>
      <c r="E125" s="43">
        <f t="shared" si="6"/>
        <v>11</v>
      </c>
      <c r="F125" s="43">
        <f t="shared" si="6"/>
        <v>5</v>
      </c>
      <c r="G125" s="43">
        <f t="shared" si="6"/>
        <v>3</v>
      </c>
      <c r="H125" s="43">
        <f t="shared" si="6"/>
        <v>5</v>
      </c>
      <c r="I125" s="43">
        <f t="shared" si="6"/>
        <v>4</v>
      </c>
      <c r="J125" s="43">
        <f t="shared" si="6"/>
        <v>6</v>
      </c>
      <c r="K125" s="43">
        <f t="shared" si="6"/>
        <v>17</v>
      </c>
      <c r="L125" s="43">
        <f t="shared" si="6"/>
        <v>21</v>
      </c>
      <c r="M125" s="44">
        <f t="shared" si="6"/>
        <v>24</v>
      </c>
      <c r="N125" s="45">
        <f>MIN(D125:M125)</f>
        <v>3</v>
      </c>
      <c r="O125" s="46">
        <f>C125-N125</f>
        <v>35</v>
      </c>
      <c r="P125" s="47">
        <f>O125/C125</f>
        <v>0.9210526315789473</v>
      </c>
    </row>
    <row r="126" spans="1:16" ht="9.75" customHeight="1">
      <c r="A126" s="32" t="s">
        <v>14</v>
      </c>
      <c r="B126" s="48" t="s">
        <v>0</v>
      </c>
      <c r="C126" s="48"/>
      <c r="D126" s="49"/>
      <c r="E126" s="50"/>
      <c r="F126" s="50"/>
      <c r="G126" s="50"/>
      <c r="H126" s="50"/>
      <c r="I126" s="50"/>
      <c r="J126" s="50"/>
      <c r="K126" s="50"/>
      <c r="L126" s="50"/>
      <c r="M126" s="51"/>
      <c r="N126" s="52"/>
      <c r="O126" s="53"/>
      <c r="P126" s="54"/>
    </row>
    <row r="127" spans="1:16" ht="9.75" customHeight="1">
      <c r="A127" s="5"/>
      <c r="B127" s="33" t="s">
        <v>1</v>
      </c>
      <c r="C127" s="33"/>
      <c r="D127" s="34"/>
      <c r="E127" s="35"/>
      <c r="F127" s="35"/>
      <c r="G127" s="35"/>
      <c r="H127" s="35"/>
      <c r="I127" s="35"/>
      <c r="J127" s="35"/>
      <c r="K127" s="35"/>
      <c r="L127" s="35"/>
      <c r="M127" s="36"/>
      <c r="N127" s="37"/>
      <c r="O127" s="38"/>
      <c r="P127" s="39"/>
    </row>
    <row r="128" spans="1:16" ht="9.75" customHeight="1">
      <c r="A128" s="5"/>
      <c r="B128" s="33" t="s">
        <v>2</v>
      </c>
      <c r="C128" s="33"/>
      <c r="D128" s="34"/>
      <c r="E128" s="35"/>
      <c r="F128" s="35"/>
      <c r="G128" s="35"/>
      <c r="H128" s="35"/>
      <c r="I128" s="35"/>
      <c r="J128" s="35"/>
      <c r="K128" s="35"/>
      <c r="L128" s="35"/>
      <c r="M128" s="36"/>
      <c r="N128" s="37"/>
      <c r="O128" s="38"/>
      <c r="P128" s="39"/>
    </row>
    <row r="129" spans="1:16" ht="9.75" customHeight="1">
      <c r="A129" s="5"/>
      <c r="B129" s="33" t="s">
        <v>460</v>
      </c>
      <c r="C129" s="33"/>
      <c r="D129" s="34"/>
      <c r="E129" s="35"/>
      <c r="F129" s="35"/>
      <c r="G129" s="35"/>
      <c r="H129" s="35"/>
      <c r="I129" s="35"/>
      <c r="J129" s="35"/>
      <c r="K129" s="35"/>
      <c r="L129" s="35"/>
      <c r="M129" s="36"/>
      <c r="N129" s="37"/>
      <c r="O129" s="38"/>
      <c r="P129" s="39"/>
    </row>
    <row r="130" spans="1:16" ht="9.75" customHeight="1">
      <c r="A130" s="5"/>
      <c r="B130" s="33" t="s">
        <v>460</v>
      </c>
      <c r="C130" s="33"/>
      <c r="D130" s="34"/>
      <c r="E130" s="35"/>
      <c r="F130" s="35"/>
      <c r="G130" s="35"/>
      <c r="H130" s="35"/>
      <c r="I130" s="35"/>
      <c r="J130" s="35"/>
      <c r="K130" s="35"/>
      <c r="L130" s="35"/>
      <c r="M130" s="36"/>
      <c r="N130" s="37"/>
      <c r="O130" s="38"/>
      <c r="P130" s="39"/>
    </row>
    <row r="131" spans="1:16" ht="9.75" customHeight="1">
      <c r="A131" s="5"/>
      <c r="B131" s="33" t="s">
        <v>4</v>
      </c>
      <c r="C131" s="33"/>
      <c r="D131" s="34"/>
      <c r="E131" s="35"/>
      <c r="F131" s="35"/>
      <c r="G131" s="35"/>
      <c r="H131" s="35"/>
      <c r="I131" s="35"/>
      <c r="J131" s="35"/>
      <c r="K131" s="35"/>
      <c r="L131" s="35"/>
      <c r="M131" s="36"/>
      <c r="N131" s="37"/>
      <c r="O131" s="38"/>
      <c r="P131" s="39"/>
    </row>
    <row r="132" spans="1:16" ht="9.75" customHeight="1">
      <c r="A132" s="5"/>
      <c r="B132" s="33" t="s">
        <v>257</v>
      </c>
      <c r="C132" s="33">
        <v>27</v>
      </c>
      <c r="D132" s="34">
        <v>19</v>
      </c>
      <c r="E132" s="35">
        <v>9</v>
      </c>
      <c r="F132" s="35">
        <v>2</v>
      </c>
      <c r="G132" s="35">
        <v>1</v>
      </c>
      <c r="H132" s="35">
        <v>0</v>
      </c>
      <c r="I132" s="35">
        <v>2</v>
      </c>
      <c r="J132" s="35">
        <v>3</v>
      </c>
      <c r="K132" s="35">
        <v>5</v>
      </c>
      <c r="L132" s="35">
        <v>7</v>
      </c>
      <c r="M132" s="36">
        <v>10</v>
      </c>
      <c r="N132" s="37">
        <f>MIN(D132:M132)</f>
        <v>0</v>
      </c>
      <c r="O132" s="38">
        <f>C132-N132</f>
        <v>27</v>
      </c>
      <c r="P132" s="39">
        <f>O132/C132</f>
        <v>1</v>
      </c>
    </row>
    <row r="133" spans="1:16" ht="9.75" customHeight="1">
      <c r="A133" s="5"/>
      <c r="B133" s="33" t="s">
        <v>258</v>
      </c>
      <c r="C133" s="33"/>
      <c r="D133" s="34"/>
      <c r="E133" s="35"/>
      <c r="F133" s="35"/>
      <c r="G133" s="35"/>
      <c r="H133" s="35"/>
      <c r="I133" s="35"/>
      <c r="J133" s="35"/>
      <c r="K133" s="35"/>
      <c r="L133" s="35"/>
      <c r="M133" s="36"/>
      <c r="N133" s="37"/>
      <c r="O133" s="38"/>
      <c r="P133" s="39"/>
    </row>
    <row r="134" spans="1:16" ht="9.75" customHeight="1">
      <c r="A134" s="5"/>
      <c r="B134" s="33" t="s">
        <v>258</v>
      </c>
      <c r="C134" s="33"/>
      <c r="D134" s="34"/>
      <c r="E134" s="35"/>
      <c r="F134" s="35"/>
      <c r="G134" s="35"/>
      <c r="H134" s="35"/>
      <c r="I134" s="35"/>
      <c r="J134" s="35"/>
      <c r="K134" s="35"/>
      <c r="L134" s="35"/>
      <c r="M134" s="36"/>
      <c r="N134" s="37"/>
      <c r="O134" s="38"/>
      <c r="P134" s="39"/>
    </row>
    <row r="135" spans="1:16" ht="9.75" customHeight="1">
      <c r="A135" s="5"/>
      <c r="B135" s="33" t="s">
        <v>258</v>
      </c>
      <c r="C135" s="33"/>
      <c r="D135" s="34"/>
      <c r="E135" s="35"/>
      <c r="F135" s="35"/>
      <c r="G135" s="35"/>
      <c r="H135" s="35"/>
      <c r="I135" s="35"/>
      <c r="J135" s="35"/>
      <c r="K135" s="35"/>
      <c r="L135" s="35"/>
      <c r="M135" s="36"/>
      <c r="N135" s="37"/>
      <c r="O135" s="38"/>
      <c r="P135" s="39"/>
    </row>
    <row r="136" spans="1:16" ht="9.75" customHeight="1">
      <c r="A136" s="5"/>
      <c r="B136" s="33" t="s">
        <v>258</v>
      </c>
      <c r="C136" s="33"/>
      <c r="D136" s="34"/>
      <c r="E136" s="35"/>
      <c r="F136" s="35"/>
      <c r="G136" s="35"/>
      <c r="H136" s="35"/>
      <c r="I136" s="35"/>
      <c r="J136" s="35"/>
      <c r="K136" s="35"/>
      <c r="L136" s="35"/>
      <c r="M136" s="36"/>
      <c r="N136" s="37"/>
      <c r="O136" s="38"/>
      <c r="P136" s="39"/>
    </row>
    <row r="137" spans="1:16" ht="9.75" customHeight="1">
      <c r="A137" s="5"/>
      <c r="B137" s="33" t="s">
        <v>258</v>
      </c>
      <c r="C137" s="33"/>
      <c r="D137" s="34"/>
      <c r="E137" s="35"/>
      <c r="F137" s="35"/>
      <c r="G137" s="35"/>
      <c r="H137" s="35"/>
      <c r="I137" s="35"/>
      <c r="J137" s="35"/>
      <c r="K137" s="35"/>
      <c r="L137" s="35"/>
      <c r="M137" s="36"/>
      <c r="N137" s="37"/>
      <c r="O137" s="38"/>
      <c r="P137" s="39"/>
    </row>
    <row r="138" spans="1:16" ht="9.75" customHeight="1">
      <c r="A138" s="5"/>
      <c r="B138" s="33" t="s">
        <v>93</v>
      </c>
      <c r="C138" s="33">
        <v>2</v>
      </c>
      <c r="D138" s="34">
        <v>2</v>
      </c>
      <c r="E138" s="35">
        <v>2</v>
      </c>
      <c r="F138" s="35">
        <v>1</v>
      </c>
      <c r="G138" s="35">
        <v>1</v>
      </c>
      <c r="H138" s="35">
        <v>1</v>
      </c>
      <c r="I138" s="35">
        <v>1</v>
      </c>
      <c r="J138" s="35">
        <v>2</v>
      </c>
      <c r="K138" s="35">
        <v>2</v>
      </c>
      <c r="L138" s="35">
        <v>1</v>
      </c>
      <c r="M138" s="36">
        <v>2</v>
      </c>
      <c r="N138" s="37">
        <f>MIN(D138:M138)</f>
        <v>1</v>
      </c>
      <c r="O138" s="38">
        <f>C138-N138</f>
        <v>1</v>
      </c>
      <c r="P138" s="39">
        <f>O138/C138</f>
        <v>0.5</v>
      </c>
    </row>
    <row r="139" spans="1:16" ht="9.75" customHeight="1">
      <c r="A139" s="5"/>
      <c r="B139" s="33" t="s">
        <v>254</v>
      </c>
      <c r="C139" s="33"/>
      <c r="D139" s="34"/>
      <c r="E139" s="35"/>
      <c r="F139" s="35"/>
      <c r="G139" s="35"/>
      <c r="H139" s="35"/>
      <c r="I139" s="35"/>
      <c r="J139" s="35"/>
      <c r="K139" s="35"/>
      <c r="L139" s="35"/>
      <c r="M139" s="36"/>
      <c r="N139" s="37"/>
      <c r="O139" s="38"/>
      <c r="P139" s="39"/>
    </row>
    <row r="140" spans="1:16" ht="9.75" customHeight="1">
      <c r="A140" s="5"/>
      <c r="B140" s="33" t="s">
        <v>255</v>
      </c>
      <c r="C140" s="33"/>
      <c r="D140" s="34"/>
      <c r="E140" s="35"/>
      <c r="F140" s="35"/>
      <c r="G140" s="35"/>
      <c r="H140" s="35"/>
      <c r="I140" s="35"/>
      <c r="J140" s="35"/>
      <c r="K140" s="35"/>
      <c r="L140" s="35"/>
      <c r="M140" s="36"/>
      <c r="N140" s="37"/>
      <c r="O140" s="38"/>
      <c r="P140" s="39"/>
    </row>
    <row r="141" spans="1:16" ht="9.75" customHeight="1">
      <c r="A141" s="5"/>
      <c r="B141" s="33" t="s">
        <v>5</v>
      </c>
      <c r="C141" s="33">
        <v>1</v>
      </c>
      <c r="D141" s="34">
        <v>1</v>
      </c>
      <c r="E141" s="35">
        <v>1</v>
      </c>
      <c r="F141" s="35">
        <v>1</v>
      </c>
      <c r="G141" s="35">
        <v>1</v>
      </c>
      <c r="H141" s="35">
        <v>1</v>
      </c>
      <c r="I141" s="35">
        <v>1</v>
      </c>
      <c r="J141" s="35">
        <v>1</v>
      </c>
      <c r="K141" s="35">
        <v>1</v>
      </c>
      <c r="L141" s="35">
        <v>0</v>
      </c>
      <c r="M141" s="36">
        <v>1</v>
      </c>
      <c r="N141" s="37">
        <f>MIN(D141:M141)</f>
        <v>0</v>
      </c>
      <c r="O141" s="38">
        <f>C141-N141</f>
        <v>1</v>
      </c>
      <c r="P141" s="39">
        <f>O141/C141</f>
        <v>1</v>
      </c>
    </row>
    <row r="142" spans="1:16" ht="9.75" customHeight="1">
      <c r="A142" s="40"/>
      <c r="B142" s="41" t="s">
        <v>6</v>
      </c>
      <c r="C142" s="41">
        <f aca="true" t="shared" si="7" ref="C142:M142">SUM(C126:C141)</f>
        <v>30</v>
      </c>
      <c r="D142" s="42">
        <f t="shared" si="7"/>
        <v>22</v>
      </c>
      <c r="E142" s="43">
        <f t="shared" si="7"/>
        <v>12</v>
      </c>
      <c r="F142" s="43">
        <f t="shared" si="7"/>
        <v>4</v>
      </c>
      <c r="G142" s="43">
        <f t="shared" si="7"/>
        <v>3</v>
      </c>
      <c r="H142" s="43">
        <f t="shared" si="7"/>
        <v>2</v>
      </c>
      <c r="I142" s="43">
        <f t="shared" si="7"/>
        <v>4</v>
      </c>
      <c r="J142" s="43">
        <f t="shared" si="7"/>
        <v>6</v>
      </c>
      <c r="K142" s="43">
        <f t="shared" si="7"/>
        <v>8</v>
      </c>
      <c r="L142" s="43">
        <f t="shared" si="7"/>
        <v>8</v>
      </c>
      <c r="M142" s="44">
        <f t="shared" si="7"/>
        <v>13</v>
      </c>
      <c r="N142" s="45">
        <f>MIN(D142:M142)</f>
        <v>2</v>
      </c>
      <c r="O142" s="46">
        <f>C142-N142</f>
        <v>28</v>
      </c>
      <c r="P142" s="47">
        <f>O142/C142</f>
        <v>0.9333333333333333</v>
      </c>
    </row>
    <row r="143" spans="1:16" ht="9.75" customHeight="1">
      <c r="A143" s="32" t="s">
        <v>15</v>
      </c>
      <c r="B143" s="48" t="s">
        <v>0</v>
      </c>
      <c r="C143" s="48"/>
      <c r="D143" s="49"/>
      <c r="E143" s="50"/>
      <c r="F143" s="50"/>
      <c r="G143" s="50"/>
      <c r="H143" s="50"/>
      <c r="I143" s="50"/>
      <c r="J143" s="50"/>
      <c r="K143" s="50"/>
      <c r="L143" s="50"/>
      <c r="M143" s="51"/>
      <c r="N143" s="52"/>
      <c r="O143" s="53"/>
      <c r="P143" s="54"/>
    </row>
    <row r="144" spans="1:16" ht="9.75" customHeight="1">
      <c r="A144" s="5"/>
      <c r="B144" s="33" t="s">
        <v>1</v>
      </c>
      <c r="C144" s="33"/>
      <c r="D144" s="34"/>
      <c r="E144" s="35"/>
      <c r="F144" s="35"/>
      <c r="G144" s="35"/>
      <c r="H144" s="35"/>
      <c r="I144" s="35"/>
      <c r="J144" s="35"/>
      <c r="K144" s="35"/>
      <c r="L144" s="35"/>
      <c r="M144" s="36"/>
      <c r="N144" s="37"/>
      <c r="O144" s="38"/>
      <c r="P144" s="39"/>
    </row>
    <row r="145" spans="1:16" ht="9.75" customHeight="1">
      <c r="A145" s="5"/>
      <c r="B145" s="33" t="s">
        <v>2</v>
      </c>
      <c r="C145" s="33"/>
      <c r="D145" s="34"/>
      <c r="E145" s="35"/>
      <c r="F145" s="35"/>
      <c r="G145" s="35"/>
      <c r="H145" s="35"/>
      <c r="I145" s="35"/>
      <c r="J145" s="35"/>
      <c r="K145" s="35"/>
      <c r="L145" s="35"/>
      <c r="M145" s="36"/>
      <c r="N145" s="37"/>
      <c r="O145" s="38"/>
      <c r="P145" s="39"/>
    </row>
    <row r="146" spans="1:16" ht="9.75" customHeight="1">
      <c r="A146" s="5"/>
      <c r="B146" s="33" t="s">
        <v>460</v>
      </c>
      <c r="C146" s="33"/>
      <c r="D146" s="34"/>
      <c r="E146" s="35"/>
      <c r="F146" s="35"/>
      <c r="G146" s="35"/>
      <c r="H146" s="35"/>
      <c r="I146" s="35"/>
      <c r="J146" s="35"/>
      <c r="K146" s="35"/>
      <c r="L146" s="35"/>
      <c r="M146" s="36"/>
      <c r="N146" s="37"/>
      <c r="O146" s="38"/>
      <c r="P146" s="39"/>
    </row>
    <row r="147" spans="1:16" ht="9.75" customHeight="1">
      <c r="A147" s="5"/>
      <c r="B147" s="33" t="s">
        <v>460</v>
      </c>
      <c r="C147" s="33"/>
      <c r="D147" s="34"/>
      <c r="E147" s="35"/>
      <c r="F147" s="35"/>
      <c r="G147" s="35"/>
      <c r="H147" s="35"/>
      <c r="I147" s="35"/>
      <c r="J147" s="35"/>
      <c r="K147" s="35"/>
      <c r="L147" s="35"/>
      <c r="M147" s="36"/>
      <c r="N147" s="37"/>
      <c r="O147" s="38"/>
      <c r="P147" s="39"/>
    </row>
    <row r="148" spans="1:16" ht="9.75" customHeight="1">
      <c r="A148" s="5"/>
      <c r="B148" s="33" t="s">
        <v>4</v>
      </c>
      <c r="C148" s="33"/>
      <c r="D148" s="34"/>
      <c r="E148" s="35"/>
      <c r="F148" s="35"/>
      <c r="G148" s="35"/>
      <c r="H148" s="35"/>
      <c r="I148" s="35"/>
      <c r="J148" s="35"/>
      <c r="K148" s="35"/>
      <c r="L148" s="35"/>
      <c r="M148" s="36"/>
      <c r="N148" s="37"/>
      <c r="O148" s="38"/>
      <c r="P148" s="39"/>
    </row>
    <row r="149" spans="1:16" ht="9.75" customHeight="1">
      <c r="A149" s="5"/>
      <c r="B149" s="33" t="s">
        <v>257</v>
      </c>
      <c r="C149" s="33">
        <v>20</v>
      </c>
      <c r="D149" s="34">
        <v>14</v>
      </c>
      <c r="E149" s="35">
        <v>11</v>
      </c>
      <c r="F149" s="35">
        <v>2</v>
      </c>
      <c r="G149" s="35">
        <v>1</v>
      </c>
      <c r="H149" s="35">
        <v>1</v>
      </c>
      <c r="I149" s="35">
        <v>2</v>
      </c>
      <c r="J149" s="35">
        <v>1</v>
      </c>
      <c r="K149" s="35">
        <v>1</v>
      </c>
      <c r="L149" s="35">
        <v>2</v>
      </c>
      <c r="M149" s="36">
        <v>8</v>
      </c>
      <c r="N149" s="37">
        <f>MIN(D149:M149)</f>
        <v>1</v>
      </c>
      <c r="O149" s="38">
        <f>C149-N149</f>
        <v>19</v>
      </c>
      <c r="P149" s="39">
        <f>O149/C149</f>
        <v>0.95</v>
      </c>
    </row>
    <row r="150" spans="1:16" ht="9.75" customHeight="1">
      <c r="A150" s="5"/>
      <c r="B150" s="33" t="s">
        <v>258</v>
      </c>
      <c r="C150" s="33"/>
      <c r="D150" s="34"/>
      <c r="E150" s="35"/>
      <c r="F150" s="35"/>
      <c r="G150" s="35"/>
      <c r="H150" s="35"/>
      <c r="I150" s="35"/>
      <c r="J150" s="35"/>
      <c r="K150" s="35"/>
      <c r="L150" s="35"/>
      <c r="M150" s="36"/>
      <c r="N150" s="37"/>
      <c r="O150" s="38"/>
      <c r="P150" s="39"/>
    </row>
    <row r="151" spans="1:16" ht="9.75" customHeight="1">
      <c r="A151" s="5"/>
      <c r="B151" s="33" t="s">
        <v>258</v>
      </c>
      <c r="C151" s="33"/>
      <c r="D151" s="34"/>
      <c r="E151" s="35"/>
      <c r="F151" s="35"/>
      <c r="G151" s="35"/>
      <c r="H151" s="35"/>
      <c r="I151" s="35"/>
      <c r="J151" s="35"/>
      <c r="K151" s="35"/>
      <c r="L151" s="35"/>
      <c r="M151" s="36"/>
      <c r="N151" s="37"/>
      <c r="O151" s="38"/>
      <c r="P151" s="39"/>
    </row>
    <row r="152" spans="1:16" ht="9.75" customHeight="1">
      <c r="A152" s="5"/>
      <c r="B152" s="33" t="s">
        <v>258</v>
      </c>
      <c r="C152" s="33"/>
      <c r="D152" s="34"/>
      <c r="E152" s="35"/>
      <c r="F152" s="35"/>
      <c r="G152" s="35"/>
      <c r="H152" s="35"/>
      <c r="I152" s="35"/>
      <c r="J152" s="35"/>
      <c r="K152" s="35"/>
      <c r="L152" s="35"/>
      <c r="M152" s="36"/>
      <c r="N152" s="37"/>
      <c r="O152" s="38"/>
      <c r="P152" s="39"/>
    </row>
    <row r="153" spans="1:16" ht="9.75" customHeight="1">
      <c r="A153" s="5"/>
      <c r="B153" s="33" t="s">
        <v>258</v>
      </c>
      <c r="C153" s="33"/>
      <c r="D153" s="34"/>
      <c r="E153" s="35"/>
      <c r="F153" s="35"/>
      <c r="G153" s="35"/>
      <c r="H153" s="35"/>
      <c r="I153" s="35"/>
      <c r="J153" s="35"/>
      <c r="K153" s="35"/>
      <c r="L153" s="35"/>
      <c r="M153" s="36"/>
      <c r="N153" s="37"/>
      <c r="O153" s="38"/>
      <c r="P153" s="39"/>
    </row>
    <row r="154" spans="1:16" ht="9.75" customHeight="1">
      <c r="A154" s="5"/>
      <c r="B154" s="33" t="s">
        <v>258</v>
      </c>
      <c r="C154" s="33"/>
      <c r="D154" s="34"/>
      <c r="E154" s="35"/>
      <c r="F154" s="35"/>
      <c r="G154" s="35"/>
      <c r="H154" s="35"/>
      <c r="I154" s="35"/>
      <c r="J154" s="35"/>
      <c r="K154" s="35"/>
      <c r="L154" s="35"/>
      <c r="M154" s="36"/>
      <c r="N154" s="37"/>
      <c r="O154" s="38"/>
      <c r="P154" s="39"/>
    </row>
    <row r="155" spans="1:16" ht="9.75" customHeight="1">
      <c r="A155" s="5"/>
      <c r="B155" s="33" t="s">
        <v>93</v>
      </c>
      <c r="C155" s="33">
        <v>1</v>
      </c>
      <c r="D155" s="34">
        <v>1</v>
      </c>
      <c r="E155" s="35">
        <v>1</v>
      </c>
      <c r="F155" s="35">
        <v>1</v>
      </c>
      <c r="G155" s="35">
        <v>1</v>
      </c>
      <c r="H155" s="35">
        <v>1</v>
      </c>
      <c r="I155" s="35">
        <v>1</v>
      </c>
      <c r="J155" s="35">
        <v>1</v>
      </c>
      <c r="K155" s="35">
        <v>1</v>
      </c>
      <c r="L155" s="35">
        <v>1</v>
      </c>
      <c r="M155" s="36">
        <v>1</v>
      </c>
      <c r="N155" s="37">
        <f>MIN(D155:M155)</f>
        <v>1</v>
      </c>
      <c r="O155" s="38">
        <f>C155-N155</f>
        <v>0</v>
      </c>
      <c r="P155" s="39">
        <f>O155/C155</f>
        <v>0</v>
      </c>
    </row>
    <row r="156" spans="1:16" ht="9.75" customHeight="1">
      <c r="A156" s="5"/>
      <c r="B156" s="33" t="s">
        <v>254</v>
      </c>
      <c r="C156" s="33"/>
      <c r="D156" s="34"/>
      <c r="E156" s="35"/>
      <c r="F156" s="35"/>
      <c r="G156" s="35"/>
      <c r="H156" s="35"/>
      <c r="I156" s="35"/>
      <c r="J156" s="35"/>
      <c r="K156" s="35"/>
      <c r="L156" s="35"/>
      <c r="M156" s="36"/>
      <c r="N156" s="37"/>
      <c r="O156" s="38"/>
      <c r="P156" s="39"/>
    </row>
    <row r="157" spans="1:16" ht="9.75" customHeight="1">
      <c r="A157" s="5"/>
      <c r="B157" s="33" t="s">
        <v>255</v>
      </c>
      <c r="C157" s="33"/>
      <c r="D157" s="34"/>
      <c r="E157" s="35"/>
      <c r="F157" s="35"/>
      <c r="G157" s="35"/>
      <c r="H157" s="35"/>
      <c r="I157" s="35"/>
      <c r="J157" s="35"/>
      <c r="K157" s="35"/>
      <c r="L157" s="35"/>
      <c r="M157" s="36"/>
      <c r="N157" s="37"/>
      <c r="O157" s="38"/>
      <c r="P157" s="39"/>
    </row>
    <row r="158" spans="1:16" ht="9.75" customHeight="1">
      <c r="A158" s="5"/>
      <c r="B158" s="33" t="s">
        <v>5</v>
      </c>
      <c r="C158" s="33"/>
      <c r="D158" s="34"/>
      <c r="E158" s="35"/>
      <c r="F158" s="35"/>
      <c r="G158" s="35"/>
      <c r="H158" s="35"/>
      <c r="I158" s="35"/>
      <c r="J158" s="35"/>
      <c r="K158" s="35"/>
      <c r="L158" s="35"/>
      <c r="M158" s="36"/>
      <c r="N158" s="37"/>
      <c r="O158" s="38"/>
      <c r="P158" s="39"/>
    </row>
    <row r="159" spans="1:16" ht="9.75" customHeight="1">
      <c r="A159" s="40"/>
      <c r="B159" s="41" t="s">
        <v>6</v>
      </c>
      <c r="C159" s="41">
        <f aca="true" t="shared" si="8" ref="C159:M159">SUM(C143:C158)</f>
        <v>21</v>
      </c>
      <c r="D159" s="42">
        <f t="shared" si="8"/>
        <v>15</v>
      </c>
      <c r="E159" s="43">
        <f t="shared" si="8"/>
        <v>12</v>
      </c>
      <c r="F159" s="43">
        <f t="shared" si="8"/>
        <v>3</v>
      </c>
      <c r="G159" s="43">
        <f t="shared" si="8"/>
        <v>2</v>
      </c>
      <c r="H159" s="43">
        <f t="shared" si="8"/>
        <v>2</v>
      </c>
      <c r="I159" s="43">
        <f t="shared" si="8"/>
        <v>3</v>
      </c>
      <c r="J159" s="43">
        <f t="shared" si="8"/>
        <v>2</v>
      </c>
      <c r="K159" s="43">
        <f t="shared" si="8"/>
        <v>2</v>
      </c>
      <c r="L159" s="43">
        <f t="shared" si="8"/>
        <v>3</v>
      </c>
      <c r="M159" s="44">
        <f t="shared" si="8"/>
        <v>9</v>
      </c>
      <c r="N159" s="45">
        <f>MIN(D159:M159)</f>
        <v>2</v>
      </c>
      <c r="O159" s="46">
        <f>C159-N159</f>
        <v>19</v>
      </c>
      <c r="P159" s="47">
        <f>O159/C159</f>
        <v>0.9047619047619048</v>
      </c>
    </row>
    <row r="160" spans="1:16" ht="9.75" customHeight="1">
      <c r="A160" s="32" t="s">
        <v>16</v>
      </c>
      <c r="B160" s="48" t="s">
        <v>0</v>
      </c>
      <c r="C160" s="48"/>
      <c r="D160" s="49"/>
      <c r="E160" s="50"/>
      <c r="F160" s="50"/>
      <c r="G160" s="50"/>
      <c r="H160" s="50"/>
      <c r="I160" s="50"/>
      <c r="J160" s="50"/>
      <c r="K160" s="50"/>
      <c r="L160" s="50"/>
      <c r="M160" s="51"/>
      <c r="N160" s="52"/>
      <c r="O160" s="53"/>
      <c r="P160" s="54"/>
    </row>
    <row r="161" spans="1:16" ht="9.75" customHeight="1">
      <c r="A161" s="5"/>
      <c r="B161" s="33" t="s">
        <v>1</v>
      </c>
      <c r="C161" s="33">
        <v>23</v>
      </c>
      <c r="D161" s="34">
        <v>17</v>
      </c>
      <c r="E161" s="35">
        <v>10</v>
      </c>
      <c r="F161" s="35">
        <v>5</v>
      </c>
      <c r="G161" s="35">
        <v>2</v>
      </c>
      <c r="H161" s="35">
        <v>2</v>
      </c>
      <c r="I161" s="35">
        <v>4</v>
      </c>
      <c r="J161" s="35">
        <v>3</v>
      </c>
      <c r="K161" s="35">
        <v>2</v>
      </c>
      <c r="L161" s="35">
        <v>4</v>
      </c>
      <c r="M161" s="36">
        <v>7</v>
      </c>
      <c r="N161" s="37">
        <f>MIN(D161:M161)</f>
        <v>2</v>
      </c>
      <c r="O161" s="38">
        <f>C161-N161</f>
        <v>21</v>
      </c>
      <c r="P161" s="39">
        <f>O161/C161</f>
        <v>0.9130434782608695</v>
      </c>
    </row>
    <row r="162" spans="1:16" ht="9.75" customHeight="1">
      <c r="A162" s="5"/>
      <c r="B162" s="33" t="s">
        <v>2</v>
      </c>
      <c r="C162" s="33"/>
      <c r="D162" s="34"/>
      <c r="E162" s="35"/>
      <c r="F162" s="35"/>
      <c r="G162" s="35"/>
      <c r="H162" s="35"/>
      <c r="I162" s="35"/>
      <c r="J162" s="35"/>
      <c r="K162" s="35"/>
      <c r="L162" s="35"/>
      <c r="M162" s="36"/>
      <c r="N162" s="37"/>
      <c r="O162" s="38"/>
      <c r="P162" s="39"/>
    </row>
    <row r="163" spans="1:16" ht="9.75" customHeight="1">
      <c r="A163" s="5"/>
      <c r="B163" s="33" t="s">
        <v>460</v>
      </c>
      <c r="C163" s="33"/>
      <c r="D163" s="34"/>
      <c r="E163" s="35"/>
      <c r="F163" s="35"/>
      <c r="G163" s="35"/>
      <c r="H163" s="35"/>
      <c r="I163" s="35"/>
      <c r="J163" s="35"/>
      <c r="K163" s="35"/>
      <c r="L163" s="35"/>
      <c r="M163" s="36"/>
      <c r="N163" s="37"/>
      <c r="O163" s="38"/>
      <c r="P163" s="39"/>
    </row>
    <row r="164" spans="1:16" ht="9.75" customHeight="1">
      <c r="A164" s="5"/>
      <c r="B164" s="33" t="s">
        <v>460</v>
      </c>
      <c r="C164" s="33"/>
      <c r="D164" s="34"/>
      <c r="E164" s="35"/>
      <c r="F164" s="35"/>
      <c r="G164" s="35"/>
      <c r="H164" s="35"/>
      <c r="I164" s="35"/>
      <c r="J164" s="35"/>
      <c r="K164" s="35"/>
      <c r="L164" s="35"/>
      <c r="M164" s="36"/>
      <c r="N164" s="37"/>
      <c r="O164" s="38"/>
      <c r="P164" s="39"/>
    </row>
    <row r="165" spans="1:16" ht="9.75" customHeight="1">
      <c r="A165" s="5"/>
      <c r="B165" s="33" t="s">
        <v>4</v>
      </c>
      <c r="C165" s="33"/>
      <c r="D165" s="34"/>
      <c r="E165" s="35"/>
      <c r="F165" s="35"/>
      <c r="G165" s="35"/>
      <c r="H165" s="35"/>
      <c r="I165" s="35"/>
      <c r="J165" s="35"/>
      <c r="K165" s="35"/>
      <c r="L165" s="35"/>
      <c r="M165" s="36"/>
      <c r="N165" s="37"/>
      <c r="O165" s="38"/>
      <c r="P165" s="39"/>
    </row>
    <row r="166" spans="1:16" ht="9.75" customHeight="1">
      <c r="A166" s="5"/>
      <c r="B166" s="33" t="s">
        <v>258</v>
      </c>
      <c r="C166" s="33"/>
      <c r="D166" s="34"/>
      <c r="E166" s="35"/>
      <c r="F166" s="35"/>
      <c r="G166" s="35"/>
      <c r="H166" s="35"/>
      <c r="I166" s="35"/>
      <c r="J166" s="35"/>
      <c r="K166" s="35"/>
      <c r="L166" s="35"/>
      <c r="M166" s="36"/>
      <c r="N166" s="37"/>
      <c r="O166" s="38"/>
      <c r="P166" s="39"/>
    </row>
    <row r="167" spans="1:16" ht="9.75" customHeight="1">
      <c r="A167" s="5"/>
      <c r="B167" s="33" t="s">
        <v>258</v>
      </c>
      <c r="C167" s="33"/>
      <c r="D167" s="34"/>
      <c r="E167" s="35"/>
      <c r="F167" s="35"/>
      <c r="G167" s="35"/>
      <c r="H167" s="35"/>
      <c r="I167" s="35"/>
      <c r="J167" s="35"/>
      <c r="K167" s="35"/>
      <c r="L167" s="35"/>
      <c r="M167" s="36"/>
      <c r="N167" s="37"/>
      <c r="O167" s="38"/>
      <c r="P167" s="39"/>
    </row>
    <row r="168" spans="1:16" ht="9.75" customHeight="1">
      <c r="A168" s="5"/>
      <c r="B168" s="33" t="s">
        <v>258</v>
      </c>
      <c r="C168" s="33"/>
      <c r="D168" s="34"/>
      <c r="E168" s="35"/>
      <c r="F168" s="35"/>
      <c r="G168" s="35"/>
      <c r="H168" s="35"/>
      <c r="I168" s="35"/>
      <c r="J168" s="35"/>
      <c r="K168" s="35"/>
      <c r="L168" s="35"/>
      <c r="M168" s="36"/>
      <c r="N168" s="37"/>
      <c r="O168" s="38"/>
      <c r="P168" s="39"/>
    </row>
    <row r="169" spans="1:16" ht="9.75" customHeight="1">
      <c r="A169" s="5"/>
      <c r="B169" s="33" t="s">
        <v>258</v>
      </c>
      <c r="C169" s="33"/>
      <c r="D169" s="34"/>
      <c r="E169" s="35"/>
      <c r="F169" s="35"/>
      <c r="G169" s="35"/>
      <c r="H169" s="35"/>
      <c r="I169" s="35"/>
      <c r="J169" s="35"/>
      <c r="K169" s="35"/>
      <c r="L169" s="35"/>
      <c r="M169" s="36"/>
      <c r="N169" s="37"/>
      <c r="O169" s="38"/>
      <c r="P169" s="39"/>
    </row>
    <row r="170" spans="1:16" ht="9.75" customHeight="1">
      <c r="A170" s="5"/>
      <c r="B170" s="33" t="s">
        <v>258</v>
      </c>
      <c r="C170" s="33"/>
      <c r="D170" s="34"/>
      <c r="E170" s="35"/>
      <c r="F170" s="35"/>
      <c r="G170" s="35"/>
      <c r="H170" s="35"/>
      <c r="I170" s="35"/>
      <c r="J170" s="35"/>
      <c r="K170" s="35"/>
      <c r="L170" s="35"/>
      <c r="M170" s="36"/>
      <c r="N170" s="37"/>
      <c r="O170" s="38"/>
      <c r="P170" s="39"/>
    </row>
    <row r="171" spans="1:16" ht="9.75" customHeight="1">
      <c r="A171" s="5"/>
      <c r="B171" s="33" t="s">
        <v>258</v>
      </c>
      <c r="C171" s="33"/>
      <c r="D171" s="34"/>
      <c r="E171" s="35"/>
      <c r="F171" s="35"/>
      <c r="G171" s="35"/>
      <c r="H171" s="35"/>
      <c r="I171" s="35"/>
      <c r="J171" s="35"/>
      <c r="K171" s="35"/>
      <c r="L171" s="35"/>
      <c r="M171" s="36"/>
      <c r="N171" s="37"/>
      <c r="O171" s="38"/>
      <c r="P171" s="39"/>
    </row>
    <row r="172" spans="1:16" ht="9.75" customHeight="1">
      <c r="A172" s="5"/>
      <c r="B172" s="33" t="s">
        <v>93</v>
      </c>
      <c r="C172" s="33">
        <v>2</v>
      </c>
      <c r="D172" s="34">
        <v>2</v>
      </c>
      <c r="E172" s="35">
        <v>2</v>
      </c>
      <c r="F172" s="35">
        <v>1</v>
      </c>
      <c r="G172" s="35">
        <v>1</v>
      </c>
      <c r="H172" s="35">
        <v>2</v>
      </c>
      <c r="I172" s="35">
        <v>2</v>
      </c>
      <c r="J172" s="35">
        <v>2</v>
      </c>
      <c r="K172" s="35">
        <v>2</v>
      </c>
      <c r="L172" s="35">
        <v>2</v>
      </c>
      <c r="M172" s="36">
        <v>2</v>
      </c>
      <c r="N172" s="37">
        <f>MIN(D172:M172)</f>
        <v>1</v>
      </c>
      <c r="O172" s="38">
        <f>C172-N172</f>
        <v>1</v>
      </c>
      <c r="P172" s="39">
        <f>O172/C172</f>
        <v>0.5</v>
      </c>
    </row>
    <row r="173" spans="1:16" ht="9.75" customHeight="1">
      <c r="A173" s="5"/>
      <c r="B173" s="33" t="s">
        <v>254</v>
      </c>
      <c r="C173" s="33"/>
      <c r="D173" s="34"/>
      <c r="E173" s="35"/>
      <c r="F173" s="35"/>
      <c r="G173" s="35"/>
      <c r="H173" s="35"/>
      <c r="I173" s="35"/>
      <c r="J173" s="35"/>
      <c r="K173" s="35"/>
      <c r="L173" s="35"/>
      <c r="M173" s="36"/>
      <c r="N173" s="37"/>
      <c r="O173" s="38"/>
      <c r="P173" s="39"/>
    </row>
    <row r="174" spans="1:16" ht="9.75" customHeight="1">
      <c r="A174" s="5"/>
      <c r="B174" s="33" t="s">
        <v>255</v>
      </c>
      <c r="C174" s="33"/>
      <c r="D174" s="34"/>
      <c r="E174" s="35"/>
      <c r="F174" s="35"/>
      <c r="G174" s="35"/>
      <c r="H174" s="35"/>
      <c r="I174" s="35"/>
      <c r="J174" s="35"/>
      <c r="K174" s="35"/>
      <c r="L174" s="35"/>
      <c r="M174" s="36"/>
      <c r="N174" s="37"/>
      <c r="O174" s="38"/>
      <c r="P174" s="39"/>
    </row>
    <row r="175" spans="1:16" ht="9.75" customHeight="1">
      <c r="A175" s="5"/>
      <c r="B175" s="33" t="s">
        <v>5</v>
      </c>
      <c r="C175" s="33">
        <v>1</v>
      </c>
      <c r="D175" s="34">
        <v>1</v>
      </c>
      <c r="E175" s="35">
        <v>1</v>
      </c>
      <c r="F175" s="35">
        <v>1</v>
      </c>
      <c r="G175" s="35">
        <v>1</v>
      </c>
      <c r="H175" s="35">
        <v>1</v>
      </c>
      <c r="I175" s="35">
        <v>1</v>
      </c>
      <c r="J175" s="35">
        <v>1</v>
      </c>
      <c r="K175" s="35">
        <v>1</v>
      </c>
      <c r="L175" s="35">
        <v>1</v>
      </c>
      <c r="M175" s="36">
        <v>1</v>
      </c>
      <c r="N175" s="37">
        <f>MIN(D175:M175)</f>
        <v>1</v>
      </c>
      <c r="O175" s="38">
        <f>C175-N175</f>
        <v>0</v>
      </c>
      <c r="P175" s="39">
        <f>O175/C175</f>
        <v>0</v>
      </c>
    </row>
    <row r="176" spans="1:16" ht="9.75" customHeight="1">
      <c r="A176" s="40"/>
      <c r="B176" s="41" t="s">
        <v>6</v>
      </c>
      <c r="C176" s="41">
        <f aca="true" t="shared" si="9" ref="C176:M176">SUM(C160:C175)</f>
        <v>26</v>
      </c>
      <c r="D176" s="42">
        <f t="shared" si="9"/>
        <v>20</v>
      </c>
      <c r="E176" s="43">
        <f t="shared" si="9"/>
        <v>13</v>
      </c>
      <c r="F176" s="43">
        <f t="shared" si="9"/>
        <v>7</v>
      </c>
      <c r="G176" s="43">
        <f t="shared" si="9"/>
        <v>4</v>
      </c>
      <c r="H176" s="43">
        <f t="shared" si="9"/>
        <v>5</v>
      </c>
      <c r="I176" s="43">
        <f t="shared" si="9"/>
        <v>7</v>
      </c>
      <c r="J176" s="43">
        <f t="shared" si="9"/>
        <v>6</v>
      </c>
      <c r="K176" s="43">
        <f t="shared" si="9"/>
        <v>5</v>
      </c>
      <c r="L176" s="43">
        <f t="shared" si="9"/>
        <v>7</v>
      </c>
      <c r="M176" s="44">
        <f t="shared" si="9"/>
        <v>10</v>
      </c>
      <c r="N176" s="45">
        <f>MIN(D176:M176)</f>
        <v>4</v>
      </c>
      <c r="O176" s="46">
        <f>C176-N176</f>
        <v>22</v>
      </c>
      <c r="P176" s="47">
        <f>O176/C176</f>
        <v>0.8461538461538461</v>
      </c>
    </row>
    <row r="177" spans="1:16" ht="9.75" customHeight="1">
      <c r="A177" s="32" t="s">
        <v>17</v>
      </c>
      <c r="B177" s="48" t="s">
        <v>0</v>
      </c>
      <c r="C177" s="48"/>
      <c r="D177" s="49"/>
      <c r="E177" s="50"/>
      <c r="F177" s="50"/>
      <c r="G177" s="50"/>
      <c r="H177" s="50"/>
      <c r="I177" s="50"/>
      <c r="J177" s="50"/>
      <c r="K177" s="50"/>
      <c r="L177" s="50"/>
      <c r="M177" s="51"/>
      <c r="N177" s="52"/>
      <c r="O177" s="53"/>
      <c r="P177" s="54"/>
    </row>
    <row r="178" spans="1:16" ht="9.75" customHeight="1">
      <c r="A178" s="5"/>
      <c r="B178" s="33" t="s">
        <v>1</v>
      </c>
      <c r="C178" s="33"/>
      <c r="D178" s="34"/>
      <c r="E178" s="35"/>
      <c r="F178" s="35"/>
      <c r="G178" s="35"/>
      <c r="H178" s="35"/>
      <c r="I178" s="35"/>
      <c r="J178" s="35"/>
      <c r="K178" s="35"/>
      <c r="L178" s="35"/>
      <c r="M178" s="36"/>
      <c r="N178" s="37"/>
      <c r="O178" s="38"/>
      <c r="P178" s="39"/>
    </row>
    <row r="179" spans="1:16" ht="9.75" customHeight="1">
      <c r="A179" s="5"/>
      <c r="B179" s="33" t="s">
        <v>2</v>
      </c>
      <c r="C179" s="33">
        <v>79</v>
      </c>
      <c r="D179" s="34">
        <v>62</v>
      </c>
      <c r="E179" s="35">
        <v>45</v>
      </c>
      <c r="F179" s="35">
        <v>26</v>
      </c>
      <c r="G179" s="35">
        <v>13</v>
      </c>
      <c r="H179" s="35">
        <v>14</v>
      </c>
      <c r="I179" s="35">
        <v>18</v>
      </c>
      <c r="J179" s="35">
        <v>15</v>
      </c>
      <c r="K179" s="35">
        <v>18</v>
      </c>
      <c r="L179" s="35">
        <v>24</v>
      </c>
      <c r="M179" s="36">
        <v>41</v>
      </c>
      <c r="N179" s="37">
        <f>MIN(D179:M179)</f>
        <v>13</v>
      </c>
      <c r="O179" s="38">
        <f>C179-N179</f>
        <v>66</v>
      </c>
      <c r="P179" s="39">
        <f>O179/C179</f>
        <v>0.8354430379746836</v>
      </c>
    </row>
    <row r="180" spans="1:16" ht="9.75" customHeight="1">
      <c r="A180" s="5"/>
      <c r="B180" s="33" t="s">
        <v>455</v>
      </c>
      <c r="C180" s="33">
        <v>4</v>
      </c>
      <c r="D180" s="34">
        <v>4</v>
      </c>
      <c r="E180" s="35">
        <v>4</v>
      </c>
      <c r="F180" s="35">
        <v>3</v>
      </c>
      <c r="G180" s="35">
        <v>2</v>
      </c>
      <c r="H180" s="35">
        <v>3</v>
      </c>
      <c r="I180" s="35">
        <v>3</v>
      </c>
      <c r="J180" s="35">
        <v>3</v>
      </c>
      <c r="K180" s="35">
        <v>3</v>
      </c>
      <c r="L180" s="35">
        <v>2</v>
      </c>
      <c r="M180" s="36">
        <v>3</v>
      </c>
      <c r="N180" s="37">
        <f>MIN(D180:M180)</f>
        <v>2</v>
      </c>
      <c r="O180" s="38">
        <f>C180-N180</f>
        <v>2</v>
      </c>
      <c r="P180" s="39">
        <f>O180/C180</f>
        <v>0.5</v>
      </c>
    </row>
    <row r="181" spans="1:16" ht="9.75" customHeight="1">
      <c r="A181" s="5"/>
      <c r="B181" s="33" t="s">
        <v>460</v>
      </c>
      <c r="C181" s="33"/>
      <c r="D181" s="34"/>
      <c r="E181" s="35"/>
      <c r="F181" s="35"/>
      <c r="G181" s="35"/>
      <c r="H181" s="35"/>
      <c r="I181" s="35"/>
      <c r="J181" s="35"/>
      <c r="K181" s="35"/>
      <c r="L181" s="35"/>
      <c r="M181" s="36"/>
      <c r="N181" s="37"/>
      <c r="O181" s="38"/>
      <c r="P181" s="39"/>
    </row>
    <row r="182" spans="1:16" ht="9.75" customHeight="1">
      <c r="A182" s="5"/>
      <c r="B182" s="33" t="s">
        <v>4</v>
      </c>
      <c r="C182" s="33"/>
      <c r="D182" s="34"/>
      <c r="E182" s="35"/>
      <c r="F182" s="35"/>
      <c r="G182" s="35"/>
      <c r="H182" s="35"/>
      <c r="I182" s="35"/>
      <c r="J182" s="35"/>
      <c r="K182" s="35"/>
      <c r="L182" s="35"/>
      <c r="M182" s="36"/>
      <c r="N182" s="37"/>
      <c r="O182" s="38"/>
      <c r="P182" s="39"/>
    </row>
    <row r="183" spans="1:16" ht="9.75" customHeight="1">
      <c r="A183" s="5"/>
      <c r="B183" s="33" t="s">
        <v>258</v>
      </c>
      <c r="C183" s="33"/>
      <c r="D183" s="34"/>
      <c r="E183" s="35"/>
      <c r="F183" s="35"/>
      <c r="G183" s="35"/>
      <c r="H183" s="35"/>
      <c r="I183" s="35"/>
      <c r="J183" s="35"/>
      <c r="K183" s="35"/>
      <c r="L183" s="35"/>
      <c r="M183" s="36"/>
      <c r="N183" s="37"/>
      <c r="O183" s="38"/>
      <c r="P183" s="39"/>
    </row>
    <row r="184" spans="1:16" ht="9.75" customHeight="1">
      <c r="A184" s="5"/>
      <c r="B184" s="33" t="s">
        <v>258</v>
      </c>
      <c r="C184" s="33"/>
      <c r="D184" s="34"/>
      <c r="E184" s="35"/>
      <c r="F184" s="35"/>
      <c r="G184" s="35"/>
      <c r="H184" s="35"/>
      <c r="I184" s="35"/>
      <c r="J184" s="35"/>
      <c r="K184" s="35"/>
      <c r="L184" s="35"/>
      <c r="M184" s="36"/>
      <c r="N184" s="37"/>
      <c r="O184" s="38"/>
      <c r="P184" s="39"/>
    </row>
    <row r="185" spans="1:16" ht="9.75" customHeight="1">
      <c r="A185" s="5"/>
      <c r="B185" s="33" t="s">
        <v>258</v>
      </c>
      <c r="C185" s="33"/>
      <c r="D185" s="34"/>
      <c r="E185" s="35"/>
      <c r="F185" s="35"/>
      <c r="G185" s="35"/>
      <c r="H185" s="35"/>
      <c r="I185" s="35"/>
      <c r="J185" s="35"/>
      <c r="K185" s="35"/>
      <c r="L185" s="35"/>
      <c r="M185" s="36"/>
      <c r="N185" s="37"/>
      <c r="O185" s="38"/>
      <c r="P185" s="39"/>
    </row>
    <row r="186" spans="1:16" ht="9.75" customHeight="1">
      <c r="A186" s="5"/>
      <c r="B186" s="33" t="s">
        <v>258</v>
      </c>
      <c r="C186" s="33"/>
      <c r="D186" s="34"/>
      <c r="E186" s="35"/>
      <c r="F186" s="35"/>
      <c r="G186" s="35"/>
      <c r="H186" s="35"/>
      <c r="I186" s="35"/>
      <c r="J186" s="35"/>
      <c r="K186" s="35"/>
      <c r="L186" s="35"/>
      <c r="M186" s="36"/>
      <c r="N186" s="37"/>
      <c r="O186" s="38"/>
      <c r="P186" s="39"/>
    </row>
    <row r="187" spans="1:16" ht="9.75" customHeight="1">
      <c r="A187" s="5"/>
      <c r="B187" s="33" t="s">
        <v>258</v>
      </c>
      <c r="C187" s="33"/>
      <c r="D187" s="34"/>
      <c r="E187" s="35"/>
      <c r="F187" s="35"/>
      <c r="G187" s="35"/>
      <c r="H187" s="35"/>
      <c r="I187" s="35"/>
      <c r="J187" s="35"/>
      <c r="K187" s="35"/>
      <c r="L187" s="35"/>
      <c r="M187" s="36"/>
      <c r="N187" s="37"/>
      <c r="O187" s="38"/>
      <c r="P187" s="39"/>
    </row>
    <row r="188" spans="1:16" ht="9.75" customHeight="1">
      <c r="A188" s="5"/>
      <c r="B188" s="33" t="s">
        <v>258</v>
      </c>
      <c r="C188" s="33"/>
      <c r="D188" s="34"/>
      <c r="E188" s="35"/>
      <c r="F188" s="35"/>
      <c r="G188" s="35"/>
      <c r="H188" s="35"/>
      <c r="I188" s="35"/>
      <c r="J188" s="35"/>
      <c r="K188" s="35"/>
      <c r="L188" s="35"/>
      <c r="M188" s="36"/>
      <c r="N188" s="37"/>
      <c r="O188" s="38"/>
      <c r="P188" s="39"/>
    </row>
    <row r="189" spans="1:16" ht="9.75" customHeight="1">
      <c r="A189" s="5"/>
      <c r="B189" s="33" t="s">
        <v>93</v>
      </c>
      <c r="C189" s="33">
        <v>4</v>
      </c>
      <c r="D189" s="34">
        <v>4</v>
      </c>
      <c r="E189" s="35">
        <v>3</v>
      </c>
      <c r="F189" s="35">
        <v>2</v>
      </c>
      <c r="G189" s="35">
        <v>2</v>
      </c>
      <c r="H189" s="35">
        <v>2</v>
      </c>
      <c r="I189" s="35">
        <v>2</v>
      </c>
      <c r="J189" s="35">
        <v>2</v>
      </c>
      <c r="K189" s="35">
        <v>2</v>
      </c>
      <c r="L189" s="35">
        <v>2</v>
      </c>
      <c r="M189" s="36">
        <v>2</v>
      </c>
      <c r="N189" s="37">
        <f>MIN(D189:M189)</f>
        <v>2</v>
      </c>
      <c r="O189" s="38">
        <f>C189-N189</f>
        <v>2</v>
      </c>
      <c r="P189" s="39">
        <f>O189/C189</f>
        <v>0.5</v>
      </c>
    </row>
    <row r="190" spans="1:16" ht="9.75" customHeight="1">
      <c r="A190" s="5"/>
      <c r="B190" s="33" t="s">
        <v>254</v>
      </c>
      <c r="C190" s="33"/>
      <c r="D190" s="34"/>
      <c r="E190" s="35"/>
      <c r="F190" s="35"/>
      <c r="G190" s="35"/>
      <c r="H190" s="35"/>
      <c r="I190" s="35"/>
      <c r="J190" s="35"/>
      <c r="K190" s="35"/>
      <c r="L190" s="35"/>
      <c r="M190" s="36"/>
      <c r="N190" s="37"/>
      <c r="O190" s="38"/>
      <c r="P190" s="39"/>
    </row>
    <row r="191" spans="1:16" ht="9.75" customHeight="1">
      <c r="A191" s="5"/>
      <c r="B191" s="33" t="s">
        <v>255</v>
      </c>
      <c r="C191" s="33"/>
      <c r="D191" s="34"/>
      <c r="E191" s="35"/>
      <c r="F191" s="35"/>
      <c r="G191" s="35"/>
      <c r="H191" s="35"/>
      <c r="I191" s="35"/>
      <c r="J191" s="35"/>
      <c r="K191" s="35"/>
      <c r="L191" s="35"/>
      <c r="M191" s="36"/>
      <c r="N191" s="37"/>
      <c r="O191" s="38"/>
      <c r="P191" s="39"/>
    </row>
    <row r="192" spans="1:16" ht="9.75" customHeight="1">
      <c r="A192" s="5"/>
      <c r="B192" s="33" t="s">
        <v>5</v>
      </c>
      <c r="C192" s="33"/>
      <c r="D192" s="34"/>
      <c r="E192" s="35"/>
      <c r="F192" s="35"/>
      <c r="G192" s="35"/>
      <c r="H192" s="35"/>
      <c r="I192" s="35"/>
      <c r="J192" s="35"/>
      <c r="K192" s="35"/>
      <c r="L192" s="35"/>
      <c r="M192" s="36"/>
      <c r="N192" s="37"/>
      <c r="O192" s="38"/>
      <c r="P192" s="39"/>
    </row>
    <row r="193" spans="1:16" ht="9.75" customHeight="1">
      <c r="A193" s="40"/>
      <c r="B193" s="41" t="s">
        <v>6</v>
      </c>
      <c r="C193" s="41">
        <f aca="true" t="shared" si="10" ref="C193:M193">SUM(C177:C192)</f>
        <v>87</v>
      </c>
      <c r="D193" s="42">
        <f t="shared" si="10"/>
        <v>70</v>
      </c>
      <c r="E193" s="43">
        <f t="shared" si="10"/>
        <v>52</v>
      </c>
      <c r="F193" s="43">
        <f t="shared" si="10"/>
        <v>31</v>
      </c>
      <c r="G193" s="43">
        <f t="shared" si="10"/>
        <v>17</v>
      </c>
      <c r="H193" s="43">
        <f t="shared" si="10"/>
        <v>19</v>
      </c>
      <c r="I193" s="43">
        <f t="shared" si="10"/>
        <v>23</v>
      </c>
      <c r="J193" s="43">
        <f t="shared" si="10"/>
        <v>20</v>
      </c>
      <c r="K193" s="43">
        <f t="shared" si="10"/>
        <v>23</v>
      </c>
      <c r="L193" s="43">
        <f t="shared" si="10"/>
        <v>28</v>
      </c>
      <c r="M193" s="44">
        <f t="shared" si="10"/>
        <v>46</v>
      </c>
      <c r="N193" s="45">
        <f>MIN(D193:M193)</f>
        <v>17</v>
      </c>
      <c r="O193" s="46">
        <f>C193-N193</f>
        <v>70</v>
      </c>
      <c r="P193" s="47">
        <f>O193/C193</f>
        <v>0.8045977011494253</v>
      </c>
    </row>
    <row r="194" spans="1:16" ht="9.75" customHeight="1">
      <c r="A194" s="32" t="s">
        <v>145</v>
      </c>
      <c r="B194" s="48" t="s">
        <v>0</v>
      </c>
      <c r="C194" s="48"/>
      <c r="D194" s="49"/>
      <c r="E194" s="50"/>
      <c r="F194" s="50"/>
      <c r="G194" s="50"/>
      <c r="H194" s="50"/>
      <c r="I194" s="50"/>
      <c r="J194" s="50"/>
      <c r="K194" s="50"/>
      <c r="L194" s="50"/>
      <c r="M194" s="51"/>
      <c r="N194" s="52"/>
      <c r="O194" s="53"/>
      <c r="P194" s="54"/>
    </row>
    <row r="195" spans="1:16" ht="9.75" customHeight="1">
      <c r="A195" s="5"/>
      <c r="B195" s="33" t="s">
        <v>1</v>
      </c>
      <c r="C195" s="33"/>
      <c r="D195" s="34"/>
      <c r="E195" s="35"/>
      <c r="F195" s="35"/>
      <c r="G195" s="35"/>
      <c r="H195" s="35"/>
      <c r="I195" s="35"/>
      <c r="J195" s="35"/>
      <c r="K195" s="35"/>
      <c r="L195" s="35"/>
      <c r="M195" s="36"/>
      <c r="N195" s="37"/>
      <c r="O195" s="38"/>
      <c r="P195" s="39"/>
    </row>
    <row r="196" spans="1:16" ht="9.75" customHeight="1">
      <c r="A196" s="5"/>
      <c r="B196" s="33" t="s">
        <v>2</v>
      </c>
      <c r="C196" s="33"/>
      <c r="D196" s="34"/>
      <c r="E196" s="35"/>
      <c r="F196" s="35"/>
      <c r="G196" s="35"/>
      <c r="H196" s="35"/>
      <c r="I196" s="35"/>
      <c r="J196" s="35"/>
      <c r="K196" s="35"/>
      <c r="L196" s="35"/>
      <c r="M196" s="36"/>
      <c r="N196" s="37"/>
      <c r="O196" s="38"/>
      <c r="P196" s="39"/>
    </row>
    <row r="197" spans="1:16" ht="9.75" customHeight="1">
      <c r="A197" s="5"/>
      <c r="B197" s="33" t="s">
        <v>460</v>
      </c>
      <c r="C197" s="33"/>
      <c r="D197" s="34"/>
      <c r="E197" s="35"/>
      <c r="F197" s="35"/>
      <c r="G197" s="35"/>
      <c r="H197" s="35"/>
      <c r="I197" s="35"/>
      <c r="J197" s="35"/>
      <c r="K197" s="35"/>
      <c r="L197" s="35"/>
      <c r="M197" s="36"/>
      <c r="N197" s="37"/>
      <c r="O197" s="38"/>
      <c r="P197" s="39"/>
    </row>
    <row r="198" spans="1:16" ht="9.75" customHeight="1">
      <c r="A198" s="5"/>
      <c r="B198" s="33" t="s">
        <v>460</v>
      </c>
      <c r="C198" s="33"/>
      <c r="D198" s="34"/>
      <c r="E198" s="35"/>
      <c r="F198" s="35"/>
      <c r="G198" s="35"/>
      <c r="H198" s="35"/>
      <c r="I198" s="35"/>
      <c r="J198" s="35"/>
      <c r="K198" s="35"/>
      <c r="L198" s="35"/>
      <c r="M198" s="36"/>
      <c r="N198" s="37"/>
      <c r="O198" s="38"/>
      <c r="P198" s="39"/>
    </row>
    <row r="199" spans="1:16" ht="9.75" customHeight="1">
      <c r="A199" s="5"/>
      <c r="B199" s="33" t="s">
        <v>4</v>
      </c>
      <c r="C199" s="33"/>
      <c r="D199" s="34"/>
      <c r="E199" s="35"/>
      <c r="F199" s="35"/>
      <c r="G199" s="35"/>
      <c r="H199" s="35"/>
      <c r="I199" s="35"/>
      <c r="J199" s="35"/>
      <c r="K199" s="35"/>
      <c r="L199" s="35"/>
      <c r="M199" s="36"/>
      <c r="N199" s="37"/>
      <c r="O199" s="38"/>
      <c r="P199" s="39"/>
    </row>
    <row r="200" spans="1:16" ht="9.75" customHeight="1">
      <c r="A200" s="5"/>
      <c r="B200" s="33" t="s">
        <v>258</v>
      </c>
      <c r="C200" s="33"/>
      <c r="D200" s="34"/>
      <c r="E200" s="35"/>
      <c r="F200" s="35"/>
      <c r="G200" s="35"/>
      <c r="H200" s="35"/>
      <c r="I200" s="35"/>
      <c r="J200" s="35"/>
      <c r="K200" s="35"/>
      <c r="L200" s="35"/>
      <c r="M200" s="36"/>
      <c r="N200" s="37"/>
      <c r="O200" s="38"/>
      <c r="P200" s="39"/>
    </row>
    <row r="201" spans="1:16" ht="9.75" customHeight="1">
      <c r="A201" s="5"/>
      <c r="B201" s="33" t="s">
        <v>258</v>
      </c>
      <c r="C201" s="33"/>
      <c r="D201" s="34"/>
      <c r="E201" s="35"/>
      <c r="F201" s="35"/>
      <c r="G201" s="35"/>
      <c r="H201" s="35"/>
      <c r="I201" s="35"/>
      <c r="J201" s="35"/>
      <c r="K201" s="35"/>
      <c r="L201" s="35"/>
      <c r="M201" s="36"/>
      <c r="N201" s="37"/>
      <c r="O201" s="38"/>
      <c r="P201" s="39"/>
    </row>
    <row r="202" spans="1:16" ht="9.75" customHeight="1">
      <c r="A202" s="5"/>
      <c r="B202" s="33" t="s">
        <v>258</v>
      </c>
      <c r="C202" s="33"/>
      <c r="D202" s="34"/>
      <c r="E202" s="35"/>
      <c r="F202" s="35"/>
      <c r="G202" s="35"/>
      <c r="H202" s="35"/>
      <c r="I202" s="35"/>
      <c r="J202" s="35"/>
      <c r="K202" s="35"/>
      <c r="L202" s="35"/>
      <c r="M202" s="36"/>
      <c r="N202" s="37"/>
      <c r="O202" s="38"/>
      <c r="P202" s="39"/>
    </row>
    <row r="203" spans="1:16" ht="9.75" customHeight="1">
      <c r="A203" s="5"/>
      <c r="B203" s="33" t="s">
        <v>258</v>
      </c>
      <c r="C203" s="33"/>
      <c r="D203" s="34"/>
      <c r="E203" s="35"/>
      <c r="F203" s="35"/>
      <c r="G203" s="35"/>
      <c r="H203" s="35"/>
      <c r="I203" s="35"/>
      <c r="J203" s="35"/>
      <c r="K203" s="35"/>
      <c r="L203" s="35"/>
      <c r="M203" s="36"/>
      <c r="N203" s="37"/>
      <c r="O203" s="38"/>
      <c r="P203" s="39"/>
    </row>
    <row r="204" spans="1:16" ht="9.75" customHeight="1">
      <c r="A204" s="5"/>
      <c r="B204" s="33" t="s">
        <v>258</v>
      </c>
      <c r="C204" s="33"/>
      <c r="D204" s="34"/>
      <c r="E204" s="35"/>
      <c r="F204" s="35"/>
      <c r="G204" s="35"/>
      <c r="H204" s="35"/>
      <c r="I204" s="35"/>
      <c r="J204" s="35"/>
      <c r="K204" s="35"/>
      <c r="L204" s="35"/>
      <c r="M204" s="36"/>
      <c r="N204" s="37"/>
      <c r="O204" s="38"/>
      <c r="P204" s="39"/>
    </row>
    <row r="205" spans="1:16" ht="9.75" customHeight="1">
      <c r="A205" s="5"/>
      <c r="B205" s="33" t="s">
        <v>258</v>
      </c>
      <c r="C205" s="33"/>
      <c r="D205" s="34"/>
      <c r="E205" s="35"/>
      <c r="F205" s="35"/>
      <c r="G205" s="35"/>
      <c r="H205" s="35"/>
      <c r="I205" s="35"/>
      <c r="J205" s="35"/>
      <c r="K205" s="35"/>
      <c r="L205" s="35"/>
      <c r="M205" s="36"/>
      <c r="N205" s="37"/>
      <c r="O205" s="38"/>
      <c r="P205" s="39"/>
    </row>
    <row r="206" spans="1:16" ht="9.75" customHeight="1">
      <c r="A206" s="5"/>
      <c r="B206" s="33" t="s">
        <v>93</v>
      </c>
      <c r="C206" s="33"/>
      <c r="D206" s="34"/>
      <c r="E206" s="35"/>
      <c r="F206" s="35"/>
      <c r="G206" s="35"/>
      <c r="H206" s="35"/>
      <c r="I206" s="35"/>
      <c r="J206" s="35"/>
      <c r="K206" s="35"/>
      <c r="L206" s="35"/>
      <c r="M206" s="36"/>
      <c r="N206" s="37"/>
      <c r="O206" s="38"/>
      <c r="P206" s="39"/>
    </row>
    <row r="207" spans="1:16" ht="9.75" customHeight="1">
      <c r="A207" s="5"/>
      <c r="B207" s="33" t="s">
        <v>254</v>
      </c>
      <c r="C207" s="33"/>
      <c r="D207" s="34"/>
      <c r="E207" s="35"/>
      <c r="F207" s="35"/>
      <c r="G207" s="35"/>
      <c r="H207" s="35"/>
      <c r="I207" s="35"/>
      <c r="J207" s="35"/>
      <c r="K207" s="35"/>
      <c r="L207" s="35"/>
      <c r="M207" s="36"/>
      <c r="N207" s="37"/>
      <c r="O207" s="38"/>
      <c r="P207" s="39"/>
    </row>
    <row r="208" spans="1:16" ht="9.75" customHeight="1">
      <c r="A208" s="5"/>
      <c r="B208" s="33" t="s">
        <v>255</v>
      </c>
      <c r="C208" s="33"/>
      <c r="D208" s="34"/>
      <c r="E208" s="35"/>
      <c r="F208" s="35"/>
      <c r="G208" s="35"/>
      <c r="H208" s="35"/>
      <c r="I208" s="35"/>
      <c r="J208" s="35"/>
      <c r="K208" s="35"/>
      <c r="L208" s="35"/>
      <c r="M208" s="36"/>
      <c r="N208" s="37"/>
      <c r="O208" s="38"/>
      <c r="P208" s="39"/>
    </row>
    <row r="209" spans="1:16" ht="9.75" customHeight="1">
      <c r="A209" s="5"/>
      <c r="B209" s="33" t="s">
        <v>5</v>
      </c>
      <c r="C209" s="33">
        <v>2</v>
      </c>
      <c r="D209" s="34">
        <v>2</v>
      </c>
      <c r="E209" s="35">
        <v>2</v>
      </c>
      <c r="F209" s="35">
        <v>2</v>
      </c>
      <c r="G209" s="35">
        <v>1</v>
      </c>
      <c r="H209" s="35">
        <v>1</v>
      </c>
      <c r="I209" s="35">
        <v>1</v>
      </c>
      <c r="J209" s="35">
        <v>1</v>
      </c>
      <c r="K209" s="35">
        <v>1</v>
      </c>
      <c r="L209" s="35">
        <v>1</v>
      </c>
      <c r="M209" s="36">
        <v>1</v>
      </c>
      <c r="N209" s="37">
        <f>MIN(D209:M209)</f>
        <v>1</v>
      </c>
      <c r="O209" s="38">
        <f>C209-N209</f>
        <v>1</v>
      </c>
      <c r="P209" s="39">
        <f>O209/C209</f>
        <v>0.5</v>
      </c>
    </row>
    <row r="210" spans="1:16" ht="9.75" customHeight="1">
      <c r="A210" s="40"/>
      <c r="B210" s="41" t="s">
        <v>6</v>
      </c>
      <c r="C210" s="41">
        <f aca="true" t="shared" si="11" ref="C210:M210">SUM(C194:C209)</f>
        <v>2</v>
      </c>
      <c r="D210" s="42">
        <f t="shared" si="11"/>
        <v>2</v>
      </c>
      <c r="E210" s="43">
        <f t="shared" si="11"/>
        <v>2</v>
      </c>
      <c r="F210" s="43">
        <f t="shared" si="11"/>
        <v>2</v>
      </c>
      <c r="G210" s="43">
        <f t="shared" si="11"/>
        <v>1</v>
      </c>
      <c r="H210" s="43">
        <f t="shared" si="11"/>
        <v>1</v>
      </c>
      <c r="I210" s="43">
        <f t="shared" si="11"/>
        <v>1</v>
      </c>
      <c r="J210" s="43">
        <f t="shared" si="11"/>
        <v>1</v>
      </c>
      <c r="K210" s="43">
        <f t="shared" si="11"/>
        <v>1</v>
      </c>
      <c r="L210" s="43">
        <f t="shared" si="11"/>
        <v>1</v>
      </c>
      <c r="M210" s="44">
        <f t="shared" si="11"/>
        <v>1</v>
      </c>
      <c r="N210" s="45">
        <f>MIN(D210:M210)</f>
        <v>1</v>
      </c>
      <c r="O210" s="46">
        <f>C210-N210</f>
        <v>1</v>
      </c>
      <c r="P210" s="47">
        <f>O210/C210</f>
        <v>0.5</v>
      </c>
    </row>
    <row r="211" spans="1:16" ht="9.75" customHeight="1">
      <c r="A211" s="32" t="s">
        <v>18</v>
      </c>
      <c r="B211" s="48" t="s">
        <v>0</v>
      </c>
      <c r="C211" s="48"/>
      <c r="D211" s="49"/>
      <c r="E211" s="50"/>
      <c r="F211" s="50"/>
      <c r="G211" s="50"/>
      <c r="H211" s="50"/>
      <c r="I211" s="50"/>
      <c r="J211" s="50"/>
      <c r="K211" s="50"/>
      <c r="L211" s="50"/>
      <c r="M211" s="51"/>
      <c r="N211" s="52"/>
      <c r="O211" s="53"/>
      <c r="P211" s="54"/>
    </row>
    <row r="212" spans="1:16" ht="9.75" customHeight="1">
      <c r="A212" s="5"/>
      <c r="B212" s="33" t="s">
        <v>1</v>
      </c>
      <c r="C212" s="33"/>
      <c r="D212" s="34"/>
      <c r="E212" s="35"/>
      <c r="F212" s="35"/>
      <c r="G212" s="35"/>
      <c r="H212" s="35"/>
      <c r="I212" s="35"/>
      <c r="J212" s="35"/>
      <c r="K212" s="35"/>
      <c r="L212" s="35"/>
      <c r="M212" s="36"/>
      <c r="N212" s="37"/>
      <c r="O212" s="38"/>
      <c r="P212" s="39"/>
    </row>
    <row r="213" spans="1:16" ht="9.75" customHeight="1">
      <c r="A213" s="5"/>
      <c r="B213" s="33" t="s">
        <v>2</v>
      </c>
      <c r="C213" s="33">
        <v>72</v>
      </c>
      <c r="D213" s="34">
        <v>60</v>
      </c>
      <c r="E213" s="35">
        <v>46</v>
      </c>
      <c r="F213" s="35">
        <v>35</v>
      </c>
      <c r="G213" s="35">
        <v>21</v>
      </c>
      <c r="H213" s="35">
        <v>28</v>
      </c>
      <c r="I213" s="35">
        <v>28</v>
      </c>
      <c r="J213" s="35">
        <v>27</v>
      </c>
      <c r="K213" s="35">
        <v>29</v>
      </c>
      <c r="L213" s="35">
        <v>32</v>
      </c>
      <c r="M213" s="36">
        <v>47</v>
      </c>
      <c r="N213" s="37">
        <f>MIN(D213:M213)</f>
        <v>21</v>
      </c>
      <c r="O213" s="38">
        <f>C213-N213</f>
        <v>51</v>
      </c>
      <c r="P213" s="39">
        <f>O213/C213</f>
        <v>0.7083333333333334</v>
      </c>
    </row>
    <row r="214" spans="1:16" ht="9.75" customHeight="1">
      <c r="A214" s="5"/>
      <c r="B214" s="33" t="s">
        <v>460</v>
      </c>
      <c r="C214" s="33"/>
      <c r="D214" s="34"/>
      <c r="E214" s="35"/>
      <c r="F214" s="35"/>
      <c r="G214" s="35"/>
      <c r="H214" s="35"/>
      <c r="I214" s="35"/>
      <c r="J214" s="35"/>
      <c r="K214" s="35"/>
      <c r="L214" s="35"/>
      <c r="M214" s="36"/>
      <c r="N214" s="37"/>
      <c r="O214" s="38"/>
      <c r="P214" s="39"/>
    </row>
    <row r="215" spans="1:16" ht="9.75" customHeight="1">
      <c r="A215" s="5"/>
      <c r="B215" s="33" t="s">
        <v>460</v>
      </c>
      <c r="C215" s="33"/>
      <c r="D215" s="34"/>
      <c r="E215" s="35"/>
      <c r="F215" s="35"/>
      <c r="G215" s="35"/>
      <c r="H215" s="35"/>
      <c r="I215" s="35"/>
      <c r="J215" s="35"/>
      <c r="K215" s="35"/>
      <c r="L215" s="35"/>
      <c r="M215" s="36"/>
      <c r="N215" s="37"/>
      <c r="O215" s="38"/>
      <c r="P215" s="39"/>
    </row>
    <row r="216" spans="1:16" ht="9.75" customHeight="1">
      <c r="A216" s="5"/>
      <c r="B216" s="33" t="s">
        <v>4</v>
      </c>
      <c r="C216" s="33"/>
      <c r="D216" s="34"/>
      <c r="E216" s="35"/>
      <c r="F216" s="35"/>
      <c r="G216" s="35"/>
      <c r="H216" s="35"/>
      <c r="I216" s="35"/>
      <c r="J216" s="35"/>
      <c r="K216" s="35"/>
      <c r="L216" s="35"/>
      <c r="M216" s="36"/>
      <c r="N216" s="37"/>
      <c r="O216" s="38"/>
      <c r="P216" s="39"/>
    </row>
    <row r="217" spans="1:16" ht="9.75" customHeight="1">
      <c r="A217" s="5"/>
      <c r="B217" s="33" t="s">
        <v>258</v>
      </c>
      <c r="C217" s="33"/>
      <c r="D217" s="34"/>
      <c r="E217" s="35"/>
      <c r="F217" s="35"/>
      <c r="G217" s="35"/>
      <c r="H217" s="35"/>
      <c r="I217" s="35"/>
      <c r="J217" s="35"/>
      <c r="K217" s="35"/>
      <c r="L217" s="35"/>
      <c r="M217" s="36"/>
      <c r="N217" s="37"/>
      <c r="O217" s="38"/>
      <c r="P217" s="39"/>
    </row>
    <row r="218" spans="1:16" ht="9.75" customHeight="1">
      <c r="A218" s="5"/>
      <c r="B218" s="33" t="s">
        <v>258</v>
      </c>
      <c r="C218" s="33"/>
      <c r="D218" s="34"/>
      <c r="E218" s="35"/>
      <c r="F218" s="35"/>
      <c r="G218" s="35"/>
      <c r="H218" s="35"/>
      <c r="I218" s="35"/>
      <c r="J218" s="35"/>
      <c r="K218" s="35"/>
      <c r="L218" s="35"/>
      <c r="M218" s="36"/>
      <c r="N218" s="37"/>
      <c r="O218" s="38"/>
      <c r="P218" s="39"/>
    </row>
    <row r="219" spans="1:16" ht="9.75" customHeight="1">
      <c r="A219" s="5"/>
      <c r="B219" s="33" t="s">
        <v>258</v>
      </c>
      <c r="C219" s="33"/>
      <c r="D219" s="34"/>
      <c r="E219" s="35"/>
      <c r="F219" s="35"/>
      <c r="G219" s="35"/>
      <c r="H219" s="35"/>
      <c r="I219" s="35"/>
      <c r="J219" s="35"/>
      <c r="K219" s="35"/>
      <c r="L219" s="35"/>
      <c r="M219" s="36"/>
      <c r="N219" s="37"/>
      <c r="O219" s="38"/>
      <c r="P219" s="39"/>
    </row>
    <row r="220" spans="1:16" ht="9.75" customHeight="1">
      <c r="A220" s="5"/>
      <c r="B220" s="33" t="s">
        <v>258</v>
      </c>
      <c r="C220" s="33"/>
      <c r="D220" s="34"/>
      <c r="E220" s="35"/>
      <c r="F220" s="35"/>
      <c r="G220" s="35"/>
      <c r="H220" s="35"/>
      <c r="I220" s="35"/>
      <c r="J220" s="35"/>
      <c r="K220" s="35"/>
      <c r="L220" s="35"/>
      <c r="M220" s="36"/>
      <c r="N220" s="37"/>
      <c r="O220" s="38"/>
      <c r="P220" s="39"/>
    </row>
    <row r="221" spans="1:16" ht="9.75" customHeight="1">
      <c r="A221" s="5"/>
      <c r="B221" s="33" t="s">
        <v>258</v>
      </c>
      <c r="C221" s="33"/>
      <c r="D221" s="34"/>
      <c r="E221" s="35"/>
      <c r="F221" s="35"/>
      <c r="G221" s="35"/>
      <c r="H221" s="35"/>
      <c r="I221" s="35"/>
      <c r="J221" s="35"/>
      <c r="K221" s="35"/>
      <c r="L221" s="35"/>
      <c r="M221" s="36"/>
      <c r="N221" s="37"/>
      <c r="O221" s="38"/>
      <c r="P221" s="39"/>
    </row>
    <row r="222" spans="1:16" ht="9.75" customHeight="1">
      <c r="A222" s="5"/>
      <c r="B222" s="33" t="s">
        <v>258</v>
      </c>
      <c r="C222" s="33"/>
      <c r="D222" s="34"/>
      <c r="E222" s="35"/>
      <c r="F222" s="35"/>
      <c r="G222" s="35"/>
      <c r="H222" s="35"/>
      <c r="I222" s="35"/>
      <c r="J222" s="35"/>
      <c r="K222" s="35"/>
      <c r="L222" s="35"/>
      <c r="M222" s="36"/>
      <c r="N222" s="37"/>
      <c r="O222" s="38"/>
      <c r="P222" s="39"/>
    </row>
    <row r="223" spans="1:16" ht="9.75" customHeight="1">
      <c r="A223" s="5"/>
      <c r="B223" s="33" t="s">
        <v>93</v>
      </c>
      <c r="C223" s="33">
        <v>2</v>
      </c>
      <c r="D223" s="34">
        <v>2</v>
      </c>
      <c r="E223" s="35">
        <v>2</v>
      </c>
      <c r="F223" s="35">
        <v>2</v>
      </c>
      <c r="G223" s="35">
        <v>2</v>
      </c>
      <c r="H223" s="35">
        <v>2</v>
      </c>
      <c r="I223" s="35">
        <v>2</v>
      </c>
      <c r="J223" s="35">
        <v>2</v>
      </c>
      <c r="K223" s="35">
        <v>2</v>
      </c>
      <c r="L223" s="35">
        <v>2</v>
      </c>
      <c r="M223" s="36">
        <v>2</v>
      </c>
      <c r="N223" s="37">
        <f>MIN(D223:M223)</f>
        <v>2</v>
      </c>
      <c r="O223" s="38">
        <f>C223-N223</f>
        <v>0</v>
      </c>
      <c r="P223" s="39">
        <f>O223/C223</f>
        <v>0</v>
      </c>
    </row>
    <row r="224" spans="1:16" ht="9.75" customHeight="1">
      <c r="A224" s="5"/>
      <c r="B224" s="33" t="s">
        <v>254</v>
      </c>
      <c r="C224" s="33"/>
      <c r="D224" s="34"/>
      <c r="E224" s="35"/>
      <c r="F224" s="35"/>
      <c r="G224" s="35"/>
      <c r="H224" s="35"/>
      <c r="I224" s="35"/>
      <c r="J224" s="35"/>
      <c r="K224" s="35"/>
      <c r="L224" s="35"/>
      <c r="M224" s="36"/>
      <c r="N224" s="37"/>
      <c r="O224" s="38"/>
      <c r="P224" s="39"/>
    </row>
    <row r="225" spans="1:16" ht="9.75" customHeight="1">
      <c r="A225" s="5"/>
      <c r="B225" s="33" t="s">
        <v>255</v>
      </c>
      <c r="C225" s="33">
        <v>1</v>
      </c>
      <c r="D225" s="34">
        <v>1</v>
      </c>
      <c r="E225" s="35">
        <v>1</v>
      </c>
      <c r="F225" s="35">
        <v>1</v>
      </c>
      <c r="G225" s="35">
        <v>1</v>
      </c>
      <c r="H225" s="35">
        <v>1</v>
      </c>
      <c r="I225" s="35">
        <v>0</v>
      </c>
      <c r="J225" s="35">
        <v>1</v>
      </c>
      <c r="K225" s="35">
        <v>1</v>
      </c>
      <c r="L225" s="35">
        <v>1</v>
      </c>
      <c r="M225" s="36">
        <v>1</v>
      </c>
      <c r="N225" s="37">
        <f>MIN(D225:M225)</f>
        <v>0</v>
      </c>
      <c r="O225" s="38">
        <f>C225-N225</f>
        <v>1</v>
      </c>
      <c r="P225" s="39">
        <f>O225/C225</f>
        <v>1</v>
      </c>
    </row>
    <row r="226" spans="1:16" ht="9.75" customHeight="1">
      <c r="A226" s="5"/>
      <c r="B226" s="33" t="s">
        <v>5</v>
      </c>
      <c r="C226" s="33">
        <v>1</v>
      </c>
      <c r="D226" s="34">
        <v>1</v>
      </c>
      <c r="E226" s="35">
        <v>1</v>
      </c>
      <c r="F226" s="35">
        <v>1</v>
      </c>
      <c r="G226" s="35">
        <v>1</v>
      </c>
      <c r="H226" s="35">
        <v>1</v>
      </c>
      <c r="I226" s="35">
        <v>1</v>
      </c>
      <c r="J226" s="35">
        <v>1</v>
      </c>
      <c r="K226" s="35">
        <v>1</v>
      </c>
      <c r="L226" s="35">
        <v>1</v>
      </c>
      <c r="M226" s="36">
        <v>1</v>
      </c>
      <c r="N226" s="37">
        <f>MIN(D226:M226)</f>
        <v>1</v>
      </c>
      <c r="O226" s="38">
        <f>C226-N226</f>
        <v>0</v>
      </c>
      <c r="P226" s="39">
        <f>O226/C226</f>
        <v>0</v>
      </c>
    </row>
    <row r="227" spans="1:16" ht="9.75" customHeight="1">
      <c r="A227" s="40"/>
      <c r="B227" s="41" t="s">
        <v>6</v>
      </c>
      <c r="C227" s="41">
        <f aca="true" t="shared" si="12" ref="C227:M227">SUM(C211:C226)</f>
        <v>76</v>
      </c>
      <c r="D227" s="42">
        <f t="shared" si="12"/>
        <v>64</v>
      </c>
      <c r="E227" s="43">
        <f t="shared" si="12"/>
        <v>50</v>
      </c>
      <c r="F227" s="43">
        <f t="shared" si="12"/>
        <v>39</v>
      </c>
      <c r="G227" s="43">
        <f t="shared" si="12"/>
        <v>25</v>
      </c>
      <c r="H227" s="43">
        <f t="shared" si="12"/>
        <v>32</v>
      </c>
      <c r="I227" s="43">
        <f t="shared" si="12"/>
        <v>31</v>
      </c>
      <c r="J227" s="43">
        <f t="shared" si="12"/>
        <v>31</v>
      </c>
      <c r="K227" s="43">
        <f t="shared" si="12"/>
        <v>33</v>
      </c>
      <c r="L227" s="43">
        <f t="shared" si="12"/>
        <v>36</v>
      </c>
      <c r="M227" s="44">
        <f t="shared" si="12"/>
        <v>51</v>
      </c>
      <c r="N227" s="45">
        <f>MIN(D227:M227)</f>
        <v>25</v>
      </c>
      <c r="O227" s="46">
        <f>C227-N227</f>
        <v>51</v>
      </c>
      <c r="P227" s="47">
        <f>O227/C227</f>
        <v>0.6710526315789473</v>
      </c>
    </row>
    <row r="228" spans="1:16" ht="9.75" customHeight="1">
      <c r="A228" s="32" t="s">
        <v>19</v>
      </c>
      <c r="B228" s="48" t="s">
        <v>0</v>
      </c>
      <c r="C228" s="48"/>
      <c r="D228" s="49"/>
      <c r="E228" s="50"/>
      <c r="F228" s="50"/>
      <c r="G228" s="50"/>
      <c r="H228" s="50"/>
      <c r="I228" s="50"/>
      <c r="J228" s="50"/>
      <c r="K228" s="50"/>
      <c r="L228" s="50"/>
      <c r="M228" s="51"/>
      <c r="N228" s="52"/>
      <c r="O228" s="53"/>
      <c r="P228" s="54"/>
    </row>
    <row r="229" spans="1:16" ht="9.75" customHeight="1">
      <c r="A229" s="5"/>
      <c r="B229" s="33" t="s">
        <v>1</v>
      </c>
      <c r="C229" s="33"/>
      <c r="D229" s="34"/>
      <c r="E229" s="35"/>
      <c r="F229" s="35"/>
      <c r="G229" s="35"/>
      <c r="H229" s="35"/>
      <c r="I229" s="35"/>
      <c r="J229" s="35"/>
      <c r="K229" s="35"/>
      <c r="L229" s="35"/>
      <c r="M229" s="36"/>
      <c r="N229" s="37"/>
      <c r="O229" s="38"/>
      <c r="P229" s="39"/>
    </row>
    <row r="230" spans="1:16" ht="9.75" customHeight="1">
      <c r="A230" s="5"/>
      <c r="B230" s="33" t="s">
        <v>2</v>
      </c>
      <c r="C230" s="33"/>
      <c r="D230" s="34"/>
      <c r="E230" s="35"/>
      <c r="F230" s="35"/>
      <c r="G230" s="35"/>
      <c r="H230" s="35"/>
      <c r="I230" s="35"/>
      <c r="J230" s="35"/>
      <c r="K230" s="35"/>
      <c r="L230" s="35"/>
      <c r="M230" s="36"/>
      <c r="N230" s="37"/>
      <c r="O230" s="38"/>
      <c r="P230" s="39"/>
    </row>
    <row r="231" spans="1:16" ht="9.75" customHeight="1">
      <c r="A231" s="5"/>
      <c r="B231" s="33" t="s">
        <v>460</v>
      </c>
      <c r="C231" s="33"/>
      <c r="D231" s="34"/>
      <c r="E231" s="35"/>
      <c r="F231" s="35"/>
      <c r="G231" s="35"/>
      <c r="H231" s="35"/>
      <c r="I231" s="35"/>
      <c r="J231" s="35"/>
      <c r="K231" s="35"/>
      <c r="L231" s="35"/>
      <c r="M231" s="36"/>
      <c r="N231" s="37"/>
      <c r="O231" s="38"/>
      <c r="P231" s="39"/>
    </row>
    <row r="232" spans="1:16" ht="9.75" customHeight="1">
      <c r="A232" s="5"/>
      <c r="B232" s="33" t="s">
        <v>460</v>
      </c>
      <c r="C232" s="33"/>
      <c r="D232" s="34"/>
      <c r="E232" s="35"/>
      <c r="F232" s="35"/>
      <c r="G232" s="35"/>
      <c r="H232" s="35"/>
      <c r="I232" s="35"/>
      <c r="J232" s="35"/>
      <c r="K232" s="35"/>
      <c r="L232" s="35"/>
      <c r="M232" s="36"/>
      <c r="N232" s="37"/>
      <c r="O232" s="38"/>
      <c r="P232" s="39"/>
    </row>
    <row r="233" spans="1:16" ht="9.75" customHeight="1">
      <c r="A233" s="5"/>
      <c r="B233" s="33" t="s">
        <v>4</v>
      </c>
      <c r="C233" s="33"/>
      <c r="D233" s="34"/>
      <c r="E233" s="35"/>
      <c r="F233" s="35"/>
      <c r="G233" s="35"/>
      <c r="H233" s="35"/>
      <c r="I233" s="35"/>
      <c r="J233" s="35"/>
      <c r="K233" s="35"/>
      <c r="L233" s="35"/>
      <c r="M233" s="36"/>
      <c r="N233" s="37"/>
      <c r="O233" s="38"/>
      <c r="P233" s="39"/>
    </row>
    <row r="234" spans="1:16" ht="9.75" customHeight="1">
      <c r="A234" s="5"/>
      <c r="B234" s="33" t="s">
        <v>316</v>
      </c>
      <c r="C234" s="33">
        <v>241</v>
      </c>
      <c r="D234" s="34">
        <v>229</v>
      </c>
      <c r="E234" s="35">
        <v>198</v>
      </c>
      <c r="F234" s="35">
        <v>150</v>
      </c>
      <c r="G234" s="35">
        <v>96</v>
      </c>
      <c r="H234" s="35">
        <v>75</v>
      </c>
      <c r="I234" s="35">
        <v>85</v>
      </c>
      <c r="J234" s="35">
        <v>87</v>
      </c>
      <c r="K234" s="35">
        <v>102</v>
      </c>
      <c r="L234" s="35">
        <v>120</v>
      </c>
      <c r="M234" s="36">
        <v>166</v>
      </c>
      <c r="N234" s="37">
        <f>MIN(D234:M234)</f>
        <v>75</v>
      </c>
      <c r="O234" s="38">
        <f>C234-N234</f>
        <v>166</v>
      </c>
      <c r="P234" s="39">
        <f>O234/C234</f>
        <v>0.6887966804979253</v>
      </c>
    </row>
    <row r="235" spans="1:16" ht="9.75" customHeight="1">
      <c r="A235" s="5"/>
      <c r="B235" s="33" t="s">
        <v>483</v>
      </c>
      <c r="C235" s="33">
        <v>8</v>
      </c>
      <c r="D235" s="34">
        <v>8</v>
      </c>
      <c r="E235" s="35">
        <v>8</v>
      </c>
      <c r="F235" s="35">
        <v>8</v>
      </c>
      <c r="G235" s="35">
        <v>7</v>
      </c>
      <c r="H235" s="35">
        <v>7</v>
      </c>
      <c r="I235" s="35">
        <v>8</v>
      </c>
      <c r="J235" s="35">
        <v>8</v>
      </c>
      <c r="K235" s="35">
        <v>7</v>
      </c>
      <c r="L235" s="35">
        <v>7</v>
      </c>
      <c r="M235" s="36">
        <v>8</v>
      </c>
      <c r="N235" s="37">
        <f>MIN(D235:M235)</f>
        <v>7</v>
      </c>
      <c r="O235" s="38">
        <f>C235-N235</f>
        <v>1</v>
      </c>
      <c r="P235" s="39">
        <f>O235/C235</f>
        <v>0.125</v>
      </c>
    </row>
    <row r="236" spans="1:16" ht="9.75" customHeight="1">
      <c r="A236" s="5"/>
      <c r="B236" s="33" t="s">
        <v>258</v>
      </c>
      <c r="C236" s="33"/>
      <c r="D236" s="34"/>
      <c r="E236" s="35"/>
      <c r="F236" s="35"/>
      <c r="G236" s="35"/>
      <c r="H236" s="35"/>
      <c r="I236" s="35"/>
      <c r="J236" s="35"/>
      <c r="K236" s="35"/>
      <c r="L236" s="35"/>
      <c r="M236" s="36"/>
      <c r="N236" s="37"/>
      <c r="O236" s="38"/>
      <c r="P236" s="39"/>
    </row>
    <row r="237" spans="1:16" ht="9.75" customHeight="1">
      <c r="A237" s="5"/>
      <c r="B237" s="33" t="s">
        <v>258</v>
      </c>
      <c r="C237" s="33"/>
      <c r="D237" s="34"/>
      <c r="E237" s="35"/>
      <c r="F237" s="35"/>
      <c r="G237" s="35"/>
      <c r="H237" s="35"/>
      <c r="I237" s="35"/>
      <c r="J237" s="35"/>
      <c r="K237" s="35"/>
      <c r="L237" s="35"/>
      <c r="M237" s="36"/>
      <c r="N237" s="37"/>
      <c r="O237" s="38"/>
      <c r="P237" s="39"/>
    </row>
    <row r="238" spans="1:16" ht="9.75" customHeight="1">
      <c r="A238" s="5"/>
      <c r="B238" s="33" t="s">
        <v>258</v>
      </c>
      <c r="C238" s="33"/>
      <c r="D238" s="34"/>
      <c r="E238" s="35"/>
      <c r="F238" s="35"/>
      <c r="G238" s="35"/>
      <c r="H238" s="35"/>
      <c r="I238" s="35"/>
      <c r="J238" s="35"/>
      <c r="K238" s="35"/>
      <c r="L238" s="35"/>
      <c r="M238" s="36"/>
      <c r="N238" s="37"/>
      <c r="O238" s="38"/>
      <c r="P238" s="39"/>
    </row>
    <row r="239" spans="1:16" ht="9.75" customHeight="1">
      <c r="A239" s="5"/>
      <c r="B239" s="33" t="s">
        <v>258</v>
      </c>
      <c r="C239" s="33"/>
      <c r="D239" s="34"/>
      <c r="E239" s="35"/>
      <c r="F239" s="35"/>
      <c r="G239" s="35"/>
      <c r="H239" s="35"/>
      <c r="I239" s="35"/>
      <c r="J239" s="35"/>
      <c r="K239" s="35"/>
      <c r="L239" s="35"/>
      <c r="M239" s="36"/>
      <c r="N239" s="37"/>
      <c r="O239" s="38"/>
      <c r="P239" s="39"/>
    </row>
    <row r="240" spans="1:16" ht="9.75" customHeight="1">
      <c r="A240" s="5"/>
      <c r="B240" s="33" t="s">
        <v>93</v>
      </c>
      <c r="C240" s="33">
        <v>9</v>
      </c>
      <c r="D240" s="34">
        <v>8</v>
      </c>
      <c r="E240" s="35">
        <v>8</v>
      </c>
      <c r="F240" s="35">
        <v>6</v>
      </c>
      <c r="G240" s="35">
        <v>5</v>
      </c>
      <c r="H240" s="35">
        <v>5</v>
      </c>
      <c r="I240" s="35">
        <v>2</v>
      </c>
      <c r="J240" s="35">
        <v>3</v>
      </c>
      <c r="K240" s="35">
        <v>4</v>
      </c>
      <c r="L240" s="35">
        <v>6</v>
      </c>
      <c r="M240" s="36">
        <v>8</v>
      </c>
      <c r="N240" s="37">
        <f>MIN(D240:M240)</f>
        <v>2</v>
      </c>
      <c r="O240" s="38">
        <f>C240-N240</f>
        <v>7</v>
      </c>
      <c r="P240" s="39">
        <f>O240/C240</f>
        <v>0.7777777777777778</v>
      </c>
    </row>
    <row r="241" spans="1:16" ht="9.75" customHeight="1">
      <c r="A241" s="5"/>
      <c r="B241" s="33" t="s">
        <v>254</v>
      </c>
      <c r="C241" s="33"/>
      <c r="D241" s="34"/>
      <c r="E241" s="35"/>
      <c r="F241" s="35"/>
      <c r="G241" s="35"/>
      <c r="H241" s="35"/>
      <c r="I241" s="35"/>
      <c r="J241" s="35"/>
      <c r="K241" s="35"/>
      <c r="L241" s="35"/>
      <c r="M241" s="36"/>
      <c r="N241" s="37"/>
      <c r="O241" s="38"/>
      <c r="P241" s="39"/>
    </row>
    <row r="242" spans="1:16" ht="9.75" customHeight="1">
      <c r="A242" s="5"/>
      <c r="B242" s="33" t="s">
        <v>255</v>
      </c>
      <c r="C242" s="33"/>
      <c r="D242" s="34"/>
      <c r="E242" s="35"/>
      <c r="F242" s="35"/>
      <c r="G242" s="35"/>
      <c r="H242" s="35"/>
      <c r="I242" s="35"/>
      <c r="J242" s="35"/>
      <c r="K242" s="35"/>
      <c r="L242" s="35"/>
      <c r="M242" s="36"/>
      <c r="N242" s="37"/>
      <c r="O242" s="38"/>
      <c r="P242" s="39"/>
    </row>
    <row r="243" spans="1:16" ht="9.75" customHeight="1">
      <c r="A243" s="5"/>
      <c r="B243" s="33" t="s">
        <v>5</v>
      </c>
      <c r="C243" s="33"/>
      <c r="D243" s="34"/>
      <c r="E243" s="35"/>
      <c r="F243" s="35"/>
      <c r="G243" s="35"/>
      <c r="H243" s="35"/>
      <c r="I243" s="35"/>
      <c r="J243" s="35"/>
      <c r="K243" s="35"/>
      <c r="L243" s="35"/>
      <c r="M243" s="36"/>
      <c r="N243" s="37"/>
      <c r="O243" s="38"/>
      <c r="P243" s="39"/>
    </row>
    <row r="244" spans="1:16" ht="9.75" customHeight="1">
      <c r="A244" s="40"/>
      <c r="B244" s="41" t="s">
        <v>6</v>
      </c>
      <c r="C244" s="41">
        <f aca="true" t="shared" si="13" ref="C244:M244">SUM(C228:C243)</f>
        <v>258</v>
      </c>
      <c r="D244" s="42">
        <f t="shared" si="13"/>
        <v>245</v>
      </c>
      <c r="E244" s="43">
        <f t="shared" si="13"/>
        <v>214</v>
      </c>
      <c r="F244" s="43">
        <f t="shared" si="13"/>
        <v>164</v>
      </c>
      <c r="G244" s="43">
        <f t="shared" si="13"/>
        <v>108</v>
      </c>
      <c r="H244" s="43">
        <f t="shared" si="13"/>
        <v>87</v>
      </c>
      <c r="I244" s="43">
        <f t="shared" si="13"/>
        <v>95</v>
      </c>
      <c r="J244" s="43">
        <f t="shared" si="13"/>
        <v>98</v>
      </c>
      <c r="K244" s="43">
        <f t="shared" si="13"/>
        <v>113</v>
      </c>
      <c r="L244" s="43">
        <f t="shared" si="13"/>
        <v>133</v>
      </c>
      <c r="M244" s="44">
        <f t="shared" si="13"/>
        <v>182</v>
      </c>
      <c r="N244" s="45">
        <f>MIN(D244:M244)</f>
        <v>87</v>
      </c>
      <c r="O244" s="46">
        <f>C244-N244</f>
        <v>171</v>
      </c>
      <c r="P244" s="47">
        <f>O244/C244</f>
        <v>0.6627906976744186</v>
      </c>
    </row>
    <row r="245" spans="1:16" ht="9.75" customHeight="1">
      <c r="A245" s="32" t="s">
        <v>94</v>
      </c>
      <c r="B245" s="48" t="s">
        <v>0</v>
      </c>
      <c r="C245" s="48"/>
      <c r="D245" s="49"/>
      <c r="E245" s="50"/>
      <c r="F245" s="50"/>
      <c r="G245" s="50"/>
      <c r="H245" s="50"/>
      <c r="I245" s="50"/>
      <c r="J245" s="50"/>
      <c r="K245" s="50"/>
      <c r="L245" s="50"/>
      <c r="M245" s="51"/>
      <c r="N245" s="52"/>
      <c r="O245" s="53"/>
      <c r="P245" s="54"/>
    </row>
    <row r="246" spans="1:16" ht="9.75" customHeight="1">
      <c r="A246" s="5"/>
      <c r="B246" s="33" t="s">
        <v>1</v>
      </c>
      <c r="C246" s="33"/>
      <c r="D246" s="34"/>
      <c r="E246" s="35"/>
      <c r="F246" s="35"/>
      <c r="G246" s="35"/>
      <c r="H246" s="35"/>
      <c r="I246" s="35"/>
      <c r="J246" s="35"/>
      <c r="K246" s="35"/>
      <c r="L246" s="35"/>
      <c r="M246" s="36"/>
      <c r="N246" s="37"/>
      <c r="O246" s="38"/>
      <c r="P246" s="39"/>
    </row>
    <row r="247" spans="1:16" ht="9.75" customHeight="1">
      <c r="A247" s="5"/>
      <c r="B247" s="33" t="s">
        <v>2</v>
      </c>
      <c r="C247" s="33"/>
      <c r="D247" s="34"/>
      <c r="E247" s="35"/>
      <c r="F247" s="35"/>
      <c r="G247" s="35"/>
      <c r="H247" s="35"/>
      <c r="I247" s="35"/>
      <c r="J247" s="35"/>
      <c r="K247" s="35"/>
      <c r="L247" s="35"/>
      <c r="M247" s="36"/>
      <c r="N247" s="37"/>
      <c r="O247" s="38"/>
      <c r="P247" s="39"/>
    </row>
    <row r="248" spans="1:16" ht="9.75" customHeight="1">
      <c r="A248" s="5"/>
      <c r="B248" s="33" t="s">
        <v>460</v>
      </c>
      <c r="C248" s="33"/>
      <c r="D248" s="34"/>
      <c r="E248" s="35"/>
      <c r="F248" s="35"/>
      <c r="G248" s="35"/>
      <c r="H248" s="35"/>
      <c r="I248" s="35"/>
      <c r="J248" s="35"/>
      <c r="K248" s="35"/>
      <c r="L248" s="35"/>
      <c r="M248" s="36"/>
      <c r="N248" s="37"/>
      <c r="O248" s="38"/>
      <c r="P248" s="39"/>
    </row>
    <row r="249" spans="1:16" ht="9.75" customHeight="1">
      <c r="A249" s="5"/>
      <c r="B249" s="33" t="s">
        <v>460</v>
      </c>
      <c r="C249" s="33"/>
      <c r="D249" s="34"/>
      <c r="E249" s="35"/>
      <c r="F249" s="35"/>
      <c r="G249" s="35"/>
      <c r="H249" s="35"/>
      <c r="I249" s="35"/>
      <c r="J249" s="35"/>
      <c r="K249" s="35"/>
      <c r="L249" s="35"/>
      <c r="M249" s="36"/>
      <c r="N249" s="37"/>
      <c r="O249" s="38"/>
      <c r="P249" s="39"/>
    </row>
    <row r="250" spans="1:16" ht="9.75" customHeight="1">
      <c r="A250" s="5"/>
      <c r="B250" s="33" t="s">
        <v>4</v>
      </c>
      <c r="C250" s="33">
        <v>1</v>
      </c>
      <c r="D250" s="34">
        <v>1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6">
        <v>0</v>
      </c>
      <c r="N250" s="37">
        <f>MIN(D250:M250)</f>
        <v>0</v>
      </c>
      <c r="O250" s="38">
        <f>C250-N250</f>
        <v>1</v>
      </c>
      <c r="P250" s="39">
        <f>O250/C250</f>
        <v>1</v>
      </c>
    </row>
    <row r="251" spans="1:16" ht="9.75" customHeight="1">
      <c r="A251" s="5"/>
      <c r="B251" s="33" t="s">
        <v>260</v>
      </c>
      <c r="C251" s="33">
        <v>1</v>
      </c>
      <c r="D251" s="34">
        <v>1</v>
      </c>
      <c r="E251" s="35">
        <v>1</v>
      </c>
      <c r="F251" s="35">
        <v>1</v>
      </c>
      <c r="G251" s="35">
        <v>1</v>
      </c>
      <c r="H251" s="35">
        <v>1</v>
      </c>
      <c r="I251" s="35">
        <v>1</v>
      </c>
      <c r="J251" s="35">
        <v>1</v>
      </c>
      <c r="K251" s="35">
        <v>1</v>
      </c>
      <c r="L251" s="35">
        <v>1</v>
      </c>
      <c r="M251" s="36">
        <v>1</v>
      </c>
      <c r="N251" s="37">
        <f>MIN(D251:M251)</f>
        <v>1</v>
      </c>
      <c r="O251" s="38">
        <f>C251-N251</f>
        <v>0</v>
      </c>
      <c r="P251" s="39">
        <f>O251/C251</f>
        <v>0</v>
      </c>
    </row>
    <row r="252" spans="1:16" ht="9.75" customHeight="1">
      <c r="A252" s="5"/>
      <c r="B252" s="33" t="s">
        <v>258</v>
      </c>
      <c r="C252" s="33"/>
      <c r="D252" s="34"/>
      <c r="E252" s="35"/>
      <c r="F252" s="35"/>
      <c r="G252" s="35"/>
      <c r="H252" s="35"/>
      <c r="I252" s="35"/>
      <c r="J252" s="35"/>
      <c r="K252" s="35"/>
      <c r="L252" s="35"/>
      <c r="M252" s="36"/>
      <c r="N252" s="37"/>
      <c r="O252" s="38"/>
      <c r="P252" s="39"/>
    </row>
    <row r="253" spans="1:16" ht="9.75" customHeight="1">
      <c r="A253" s="5"/>
      <c r="B253" s="33" t="s">
        <v>258</v>
      </c>
      <c r="C253" s="33"/>
      <c r="D253" s="34"/>
      <c r="E253" s="35"/>
      <c r="F253" s="35"/>
      <c r="G253" s="35"/>
      <c r="H253" s="35"/>
      <c r="I253" s="35"/>
      <c r="J253" s="35"/>
      <c r="K253" s="35"/>
      <c r="L253" s="35"/>
      <c r="M253" s="36"/>
      <c r="N253" s="37"/>
      <c r="O253" s="38"/>
      <c r="P253" s="39"/>
    </row>
    <row r="254" spans="1:16" ht="9.75" customHeight="1">
      <c r="A254" s="5"/>
      <c r="B254" s="33" t="s">
        <v>258</v>
      </c>
      <c r="C254" s="33"/>
      <c r="D254" s="34"/>
      <c r="E254" s="35"/>
      <c r="F254" s="35"/>
      <c r="G254" s="35"/>
      <c r="H254" s="35"/>
      <c r="I254" s="35"/>
      <c r="J254" s="35"/>
      <c r="K254" s="35"/>
      <c r="L254" s="35"/>
      <c r="M254" s="36"/>
      <c r="N254" s="37"/>
      <c r="O254" s="38"/>
      <c r="P254" s="39"/>
    </row>
    <row r="255" spans="1:16" ht="9.75" customHeight="1">
      <c r="A255" s="5"/>
      <c r="B255" s="33" t="s">
        <v>258</v>
      </c>
      <c r="C255" s="33"/>
      <c r="D255" s="34"/>
      <c r="E255" s="35"/>
      <c r="F255" s="35"/>
      <c r="G255" s="35"/>
      <c r="H255" s="35"/>
      <c r="I255" s="35"/>
      <c r="J255" s="35"/>
      <c r="K255" s="35"/>
      <c r="L255" s="35"/>
      <c r="M255" s="36"/>
      <c r="N255" s="37"/>
      <c r="O255" s="38"/>
      <c r="P255" s="39"/>
    </row>
    <row r="256" spans="1:16" ht="9.75" customHeight="1">
      <c r="A256" s="5"/>
      <c r="B256" s="33" t="s">
        <v>258</v>
      </c>
      <c r="C256" s="33"/>
      <c r="D256" s="34"/>
      <c r="E256" s="35"/>
      <c r="F256" s="35"/>
      <c r="G256" s="35"/>
      <c r="H256" s="35"/>
      <c r="I256" s="35"/>
      <c r="J256" s="35"/>
      <c r="K256" s="35"/>
      <c r="L256" s="35"/>
      <c r="M256" s="36"/>
      <c r="N256" s="37"/>
      <c r="O256" s="38"/>
      <c r="P256" s="39"/>
    </row>
    <row r="257" spans="1:16" ht="9.75" customHeight="1">
      <c r="A257" s="5"/>
      <c r="B257" s="33" t="s">
        <v>93</v>
      </c>
      <c r="C257" s="33">
        <v>12</v>
      </c>
      <c r="D257" s="34">
        <v>4</v>
      </c>
      <c r="E257" s="35">
        <v>2</v>
      </c>
      <c r="F257" s="35">
        <v>1</v>
      </c>
      <c r="G257" s="35">
        <v>0</v>
      </c>
      <c r="H257" s="35">
        <v>0</v>
      </c>
      <c r="I257" s="35">
        <v>1</v>
      </c>
      <c r="J257" s="35">
        <v>1</v>
      </c>
      <c r="K257" s="35">
        <v>1</v>
      </c>
      <c r="L257" s="35">
        <v>3</v>
      </c>
      <c r="M257" s="36">
        <v>5</v>
      </c>
      <c r="N257" s="37">
        <f>MIN(D257:M257)</f>
        <v>0</v>
      </c>
      <c r="O257" s="38">
        <f>C257-N257</f>
        <v>12</v>
      </c>
      <c r="P257" s="39">
        <f>O257/C257</f>
        <v>1</v>
      </c>
    </row>
    <row r="258" spans="1:16" ht="9.75" customHeight="1">
      <c r="A258" s="5"/>
      <c r="B258" s="33" t="s">
        <v>254</v>
      </c>
      <c r="C258" s="33"/>
      <c r="D258" s="34"/>
      <c r="E258" s="35"/>
      <c r="F258" s="35"/>
      <c r="G258" s="35"/>
      <c r="H258" s="35"/>
      <c r="I258" s="35"/>
      <c r="J258" s="35"/>
      <c r="K258" s="35"/>
      <c r="L258" s="35"/>
      <c r="M258" s="36"/>
      <c r="N258" s="37"/>
      <c r="O258" s="38"/>
      <c r="P258" s="39"/>
    </row>
    <row r="259" spans="1:16" ht="9.75" customHeight="1">
      <c r="A259" s="5"/>
      <c r="B259" s="33" t="s">
        <v>255</v>
      </c>
      <c r="C259" s="33"/>
      <c r="D259" s="34"/>
      <c r="E259" s="35"/>
      <c r="F259" s="35"/>
      <c r="G259" s="35"/>
      <c r="H259" s="35"/>
      <c r="I259" s="35"/>
      <c r="J259" s="35"/>
      <c r="K259" s="35"/>
      <c r="L259" s="35"/>
      <c r="M259" s="36"/>
      <c r="N259" s="37"/>
      <c r="O259" s="38"/>
      <c r="P259" s="39"/>
    </row>
    <row r="260" spans="1:16" ht="9.75" customHeight="1">
      <c r="A260" s="5"/>
      <c r="B260" s="33" t="s">
        <v>5</v>
      </c>
      <c r="C260" s="33"/>
      <c r="D260" s="34"/>
      <c r="E260" s="35"/>
      <c r="F260" s="35"/>
      <c r="G260" s="35"/>
      <c r="H260" s="35"/>
      <c r="I260" s="35"/>
      <c r="J260" s="35"/>
      <c r="K260" s="35"/>
      <c r="L260" s="35"/>
      <c r="M260" s="36"/>
      <c r="N260" s="37"/>
      <c r="O260" s="38"/>
      <c r="P260" s="39"/>
    </row>
    <row r="261" spans="1:16" ht="9.75" customHeight="1">
      <c r="A261" s="40"/>
      <c r="B261" s="41" t="s">
        <v>6</v>
      </c>
      <c r="C261" s="41">
        <f aca="true" t="shared" si="14" ref="C261:M261">SUM(C245:C260)</f>
        <v>14</v>
      </c>
      <c r="D261" s="42">
        <f t="shared" si="14"/>
        <v>6</v>
      </c>
      <c r="E261" s="43">
        <f t="shared" si="14"/>
        <v>3</v>
      </c>
      <c r="F261" s="43">
        <f t="shared" si="14"/>
        <v>2</v>
      </c>
      <c r="G261" s="43">
        <f t="shared" si="14"/>
        <v>1</v>
      </c>
      <c r="H261" s="43">
        <f t="shared" si="14"/>
        <v>1</v>
      </c>
      <c r="I261" s="43">
        <f t="shared" si="14"/>
        <v>2</v>
      </c>
      <c r="J261" s="43">
        <f t="shared" si="14"/>
        <v>2</v>
      </c>
      <c r="K261" s="43">
        <f t="shared" si="14"/>
        <v>2</v>
      </c>
      <c r="L261" s="43">
        <f t="shared" si="14"/>
        <v>4</v>
      </c>
      <c r="M261" s="44">
        <f t="shared" si="14"/>
        <v>6</v>
      </c>
      <c r="N261" s="45">
        <f>MIN(D261:M261)</f>
        <v>1</v>
      </c>
      <c r="O261" s="46">
        <f>C261-N261</f>
        <v>13</v>
      </c>
      <c r="P261" s="47">
        <f>O261/C261</f>
        <v>0.9285714285714286</v>
      </c>
    </row>
    <row r="262" spans="1:16" ht="9.75" customHeight="1">
      <c r="A262" s="32" t="s">
        <v>20</v>
      </c>
      <c r="B262" s="48" t="s">
        <v>0</v>
      </c>
      <c r="C262" s="48"/>
      <c r="D262" s="49"/>
      <c r="E262" s="50"/>
      <c r="F262" s="50"/>
      <c r="G262" s="50"/>
      <c r="H262" s="50"/>
      <c r="I262" s="50"/>
      <c r="J262" s="50"/>
      <c r="K262" s="50"/>
      <c r="L262" s="50"/>
      <c r="M262" s="51"/>
      <c r="N262" s="52"/>
      <c r="O262" s="53"/>
      <c r="P262" s="54"/>
    </row>
    <row r="263" spans="1:16" ht="9.75" customHeight="1">
      <c r="A263" s="5"/>
      <c r="B263" s="33" t="s">
        <v>1</v>
      </c>
      <c r="C263" s="33">
        <v>283</v>
      </c>
      <c r="D263" s="34">
        <v>225</v>
      </c>
      <c r="E263" s="35">
        <v>87</v>
      </c>
      <c r="F263" s="35">
        <v>1</v>
      </c>
      <c r="G263" s="35">
        <v>0</v>
      </c>
      <c r="H263" s="35">
        <v>1</v>
      </c>
      <c r="I263" s="35">
        <v>5</v>
      </c>
      <c r="J263" s="35">
        <v>3</v>
      </c>
      <c r="K263" s="35">
        <v>9</v>
      </c>
      <c r="L263" s="35">
        <v>24</v>
      </c>
      <c r="M263" s="36">
        <v>70</v>
      </c>
      <c r="N263" s="37">
        <f>MIN(D263:M263)</f>
        <v>0</v>
      </c>
      <c r="O263" s="38">
        <f>C263-N263</f>
        <v>283</v>
      </c>
      <c r="P263" s="39">
        <f>O263/C263</f>
        <v>1</v>
      </c>
    </row>
    <row r="264" spans="1:16" ht="9.75" customHeight="1">
      <c r="A264" s="5"/>
      <c r="B264" s="33" t="s">
        <v>2</v>
      </c>
      <c r="C264" s="33">
        <v>128</v>
      </c>
      <c r="D264" s="34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2</v>
      </c>
      <c r="L264" s="35">
        <v>13</v>
      </c>
      <c r="M264" s="36">
        <v>14</v>
      </c>
      <c r="N264" s="37">
        <f>MIN(D264:M264)</f>
        <v>0</v>
      </c>
      <c r="O264" s="38">
        <f>C264-N264</f>
        <v>128</v>
      </c>
      <c r="P264" s="39">
        <f>O264/C264</f>
        <v>1</v>
      </c>
    </row>
    <row r="265" spans="1:16" ht="9.75" customHeight="1">
      <c r="A265" s="5"/>
      <c r="B265" s="33" t="s">
        <v>460</v>
      </c>
      <c r="C265" s="33"/>
      <c r="D265" s="34"/>
      <c r="E265" s="35"/>
      <c r="F265" s="35"/>
      <c r="G265" s="35"/>
      <c r="H265" s="35"/>
      <c r="I265" s="35"/>
      <c r="J265" s="35"/>
      <c r="K265" s="35"/>
      <c r="L265" s="35"/>
      <c r="M265" s="36"/>
      <c r="N265" s="37"/>
      <c r="O265" s="38"/>
      <c r="P265" s="39"/>
    </row>
    <row r="266" spans="1:16" ht="9.75" customHeight="1">
      <c r="A266" s="5"/>
      <c r="B266" s="33" t="s">
        <v>460</v>
      </c>
      <c r="C266" s="33"/>
      <c r="D266" s="34"/>
      <c r="E266" s="35"/>
      <c r="F266" s="35"/>
      <c r="G266" s="35"/>
      <c r="H266" s="35"/>
      <c r="I266" s="35"/>
      <c r="J266" s="35"/>
      <c r="K266" s="35"/>
      <c r="L266" s="35"/>
      <c r="M266" s="36"/>
      <c r="N266" s="37"/>
      <c r="O266" s="38"/>
      <c r="P266" s="39"/>
    </row>
    <row r="267" spans="1:16" ht="9.75" customHeight="1">
      <c r="A267" s="5"/>
      <c r="B267" s="33" t="s">
        <v>4</v>
      </c>
      <c r="C267" s="33"/>
      <c r="D267" s="34"/>
      <c r="E267" s="35"/>
      <c r="F267" s="35"/>
      <c r="G267" s="35"/>
      <c r="H267" s="35"/>
      <c r="I267" s="35"/>
      <c r="J267" s="35"/>
      <c r="K267" s="35"/>
      <c r="L267" s="35"/>
      <c r="M267" s="36"/>
      <c r="N267" s="37"/>
      <c r="O267" s="38"/>
      <c r="P267" s="39"/>
    </row>
    <row r="268" spans="1:16" ht="9.75" customHeight="1">
      <c r="A268" s="5"/>
      <c r="B268" s="33" t="s">
        <v>384</v>
      </c>
      <c r="C268" s="33">
        <v>6</v>
      </c>
      <c r="D268" s="34">
        <v>5</v>
      </c>
      <c r="E268" s="35">
        <v>5</v>
      </c>
      <c r="F268" s="35">
        <v>5</v>
      </c>
      <c r="G268" s="35">
        <v>4</v>
      </c>
      <c r="H268" s="35">
        <v>4</v>
      </c>
      <c r="I268" s="35">
        <v>2</v>
      </c>
      <c r="J268" s="35">
        <v>2</v>
      </c>
      <c r="K268" s="35">
        <v>3</v>
      </c>
      <c r="L268" s="35">
        <v>3</v>
      </c>
      <c r="M268" s="36">
        <v>3</v>
      </c>
      <c r="N268" s="37">
        <f>MIN(D268:M268)</f>
        <v>2</v>
      </c>
      <c r="O268" s="38">
        <f>C268-N268</f>
        <v>4</v>
      </c>
      <c r="P268" s="39">
        <f>O268/C268</f>
        <v>0.6666666666666666</v>
      </c>
    </row>
    <row r="269" spans="1:16" ht="9.75" customHeight="1">
      <c r="A269" s="5"/>
      <c r="B269" s="33" t="s">
        <v>261</v>
      </c>
      <c r="C269" s="33">
        <v>9</v>
      </c>
      <c r="D269" s="34">
        <v>8</v>
      </c>
      <c r="E269" s="35">
        <v>7</v>
      </c>
      <c r="F269" s="35">
        <v>4</v>
      </c>
      <c r="G269" s="35">
        <v>4</v>
      </c>
      <c r="H269" s="35">
        <v>2</v>
      </c>
      <c r="I269" s="35">
        <v>1</v>
      </c>
      <c r="J269" s="35">
        <v>1</v>
      </c>
      <c r="K269" s="35">
        <v>2</v>
      </c>
      <c r="L269" s="35">
        <v>2</v>
      </c>
      <c r="M269" s="36">
        <v>3</v>
      </c>
      <c r="N269" s="37">
        <f>MIN(D269:M269)</f>
        <v>1</v>
      </c>
      <c r="O269" s="38">
        <f>C269-N269</f>
        <v>8</v>
      </c>
      <c r="P269" s="39">
        <f>O269/C269</f>
        <v>0.8888888888888888</v>
      </c>
    </row>
    <row r="270" spans="1:16" ht="9.75" customHeight="1">
      <c r="A270" s="5"/>
      <c r="B270" s="33" t="s">
        <v>258</v>
      </c>
      <c r="C270" s="33"/>
      <c r="D270" s="34"/>
      <c r="E270" s="35"/>
      <c r="F270" s="35"/>
      <c r="G270" s="35"/>
      <c r="H270" s="35"/>
      <c r="I270" s="35"/>
      <c r="J270" s="35"/>
      <c r="K270" s="35"/>
      <c r="L270" s="35"/>
      <c r="M270" s="36"/>
      <c r="N270" s="37"/>
      <c r="O270" s="38"/>
      <c r="P270" s="39"/>
    </row>
    <row r="271" spans="1:16" ht="9.75" customHeight="1">
      <c r="A271" s="5"/>
      <c r="B271" s="33" t="s">
        <v>258</v>
      </c>
      <c r="C271" s="33"/>
      <c r="D271" s="34"/>
      <c r="E271" s="35"/>
      <c r="F271" s="35"/>
      <c r="G271" s="35"/>
      <c r="H271" s="35"/>
      <c r="I271" s="35"/>
      <c r="J271" s="35"/>
      <c r="K271" s="35"/>
      <c r="L271" s="35"/>
      <c r="M271" s="36"/>
      <c r="N271" s="37"/>
      <c r="O271" s="38"/>
      <c r="P271" s="39"/>
    </row>
    <row r="272" spans="1:16" ht="9.75" customHeight="1">
      <c r="A272" s="5"/>
      <c r="B272" s="33" t="s">
        <v>258</v>
      </c>
      <c r="C272" s="33"/>
      <c r="D272" s="34"/>
      <c r="E272" s="35"/>
      <c r="F272" s="35"/>
      <c r="G272" s="35"/>
      <c r="H272" s="35"/>
      <c r="I272" s="35"/>
      <c r="J272" s="35"/>
      <c r="K272" s="35"/>
      <c r="L272" s="35"/>
      <c r="M272" s="36"/>
      <c r="N272" s="37"/>
      <c r="O272" s="38"/>
      <c r="P272" s="39"/>
    </row>
    <row r="273" spans="1:16" ht="9.75" customHeight="1">
      <c r="A273" s="5"/>
      <c r="B273" s="33" t="s">
        <v>258</v>
      </c>
      <c r="C273" s="33"/>
      <c r="D273" s="34"/>
      <c r="E273" s="35"/>
      <c r="F273" s="35"/>
      <c r="G273" s="35"/>
      <c r="H273" s="35"/>
      <c r="I273" s="35"/>
      <c r="J273" s="35"/>
      <c r="K273" s="35"/>
      <c r="L273" s="35"/>
      <c r="M273" s="36"/>
      <c r="N273" s="37"/>
      <c r="O273" s="38"/>
      <c r="P273" s="39"/>
    </row>
    <row r="274" spans="1:16" ht="9.75" customHeight="1">
      <c r="A274" s="5"/>
      <c r="B274" s="33" t="s">
        <v>93</v>
      </c>
      <c r="C274" s="33"/>
      <c r="D274" s="34"/>
      <c r="E274" s="35"/>
      <c r="F274" s="35"/>
      <c r="G274" s="35"/>
      <c r="H274" s="35"/>
      <c r="I274" s="35"/>
      <c r="J274" s="35"/>
      <c r="K274" s="35"/>
      <c r="L274" s="35"/>
      <c r="M274" s="36"/>
      <c r="N274" s="37"/>
      <c r="O274" s="38"/>
      <c r="P274" s="39"/>
    </row>
    <row r="275" spans="1:16" ht="9.75" customHeight="1">
      <c r="A275" s="5"/>
      <c r="B275" s="33" t="s">
        <v>254</v>
      </c>
      <c r="C275" s="33"/>
      <c r="D275" s="34"/>
      <c r="E275" s="35"/>
      <c r="F275" s="35"/>
      <c r="G275" s="35"/>
      <c r="H275" s="35"/>
      <c r="I275" s="35"/>
      <c r="J275" s="35"/>
      <c r="K275" s="35"/>
      <c r="L275" s="35"/>
      <c r="M275" s="36"/>
      <c r="N275" s="37"/>
      <c r="O275" s="38"/>
      <c r="P275" s="39"/>
    </row>
    <row r="276" spans="1:16" ht="9.75" customHeight="1">
      <c r="A276" s="5"/>
      <c r="B276" s="33" t="s">
        <v>255</v>
      </c>
      <c r="C276" s="33">
        <v>4</v>
      </c>
      <c r="D276" s="34">
        <v>2</v>
      </c>
      <c r="E276" s="35">
        <v>3</v>
      </c>
      <c r="F276" s="35">
        <v>2</v>
      </c>
      <c r="G276" s="35">
        <v>2</v>
      </c>
      <c r="H276" s="35">
        <v>2</v>
      </c>
      <c r="I276" s="35">
        <v>2</v>
      </c>
      <c r="J276" s="35">
        <v>2</v>
      </c>
      <c r="K276" s="35">
        <v>1</v>
      </c>
      <c r="L276" s="35">
        <v>1</v>
      </c>
      <c r="M276" s="36">
        <v>1</v>
      </c>
      <c r="N276" s="37">
        <f>MIN(D276:M276)</f>
        <v>1</v>
      </c>
      <c r="O276" s="38">
        <f>C276-N276</f>
        <v>3</v>
      </c>
      <c r="P276" s="39">
        <f>O276/C276</f>
        <v>0.75</v>
      </c>
    </row>
    <row r="277" spans="1:16" ht="9.75" customHeight="1">
      <c r="A277" s="5"/>
      <c r="B277" s="33" t="s">
        <v>5</v>
      </c>
      <c r="C277" s="33"/>
      <c r="D277" s="34"/>
      <c r="E277" s="35"/>
      <c r="F277" s="35"/>
      <c r="G277" s="35"/>
      <c r="H277" s="35"/>
      <c r="I277" s="35"/>
      <c r="J277" s="35"/>
      <c r="K277" s="35"/>
      <c r="L277" s="35"/>
      <c r="M277" s="36"/>
      <c r="N277" s="37"/>
      <c r="O277" s="38"/>
      <c r="P277" s="39"/>
    </row>
    <row r="278" spans="1:16" ht="9.75" customHeight="1">
      <c r="A278" s="40"/>
      <c r="B278" s="41" t="s">
        <v>6</v>
      </c>
      <c r="C278" s="41">
        <f aca="true" t="shared" si="15" ref="C278:M278">SUM(C262:C277)</f>
        <v>430</v>
      </c>
      <c r="D278" s="42">
        <f t="shared" si="15"/>
        <v>240</v>
      </c>
      <c r="E278" s="43">
        <f t="shared" si="15"/>
        <v>102</v>
      </c>
      <c r="F278" s="43">
        <f t="shared" si="15"/>
        <v>12</v>
      </c>
      <c r="G278" s="43">
        <f t="shared" si="15"/>
        <v>10</v>
      </c>
      <c r="H278" s="43">
        <f t="shared" si="15"/>
        <v>9</v>
      </c>
      <c r="I278" s="43">
        <f t="shared" si="15"/>
        <v>10</v>
      </c>
      <c r="J278" s="43">
        <f t="shared" si="15"/>
        <v>8</v>
      </c>
      <c r="K278" s="43">
        <f t="shared" si="15"/>
        <v>17</v>
      </c>
      <c r="L278" s="43">
        <f t="shared" si="15"/>
        <v>43</v>
      </c>
      <c r="M278" s="44">
        <f t="shared" si="15"/>
        <v>91</v>
      </c>
      <c r="N278" s="45">
        <f>MIN(D278:M278)</f>
        <v>8</v>
      </c>
      <c r="O278" s="46">
        <f>C278-N278</f>
        <v>422</v>
      </c>
      <c r="P278" s="47">
        <f>O278/C278</f>
        <v>0.9813953488372092</v>
      </c>
    </row>
    <row r="279" spans="1:16" ht="9.75" customHeight="1">
      <c r="A279" s="32" t="s">
        <v>21</v>
      </c>
      <c r="B279" s="48" t="s">
        <v>0</v>
      </c>
      <c r="C279" s="48">
        <v>241</v>
      </c>
      <c r="D279" s="49">
        <v>196</v>
      </c>
      <c r="E279" s="50">
        <v>121</v>
      </c>
      <c r="F279" s="50">
        <v>64</v>
      </c>
      <c r="G279" s="50">
        <v>15</v>
      </c>
      <c r="H279" s="50">
        <v>2</v>
      </c>
      <c r="I279" s="50">
        <v>7</v>
      </c>
      <c r="J279" s="50">
        <v>7</v>
      </c>
      <c r="K279" s="50">
        <v>8</v>
      </c>
      <c r="L279" s="50">
        <v>22</v>
      </c>
      <c r="M279" s="51">
        <v>30</v>
      </c>
      <c r="N279" s="52">
        <f>MIN(D279:M279)</f>
        <v>2</v>
      </c>
      <c r="O279" s="53">
        <f>C279-N279</f>
        <v>239</v>
      </c>
      <c r="P279" s="54">
        <f>O279/C279</f>
        <v>0.991701244813278</v>
      </c>
    </row>
    <row r="280" spans="1:16" ht="9.75" customHeight="1">
      <c r="A280" s="5"/>
      <c r="B280" s="33" t="s">
        <v>1</v>
      </c>
      <c r="C280" s="33">
        <v>82</v>
      </c>
      <c r="D280" s="34">
        <v>7</v>
      </c>
      <c r="E280" s="35">
        <v>0</v>
      </c>
      <c r="F280" s="35">
        <v>0</v>
      </c>
      <c r="G280" s="35">
        <v>0</v>
      </c>
      <c r="H280" s="35">
        <v>0</v>
      </c>
      <c r="I280" s="35">
        <v>1</v>
      </c>
      <c r="J280" s="35">
        <v>0</v>
      </c>
      <c r="K280" s="35">
        <v>4</v>
      </c>
      <c r="L280" s="35">
        <v>13</v>
      </c>
      <c r="M280" s="36">
        <v>26</v>
      </c>
      <c r="N280" s="37">
        <f>MIN(D280:M280)</f>
        <v>0</v>
      </c>
      <c r="O280" s="38">
        <f>C280-N280</f>
        <v>82</v>
      </c>
      <c r="P280" s="39">
        <f>O280/C280</f>
        <v>1</v>
      </c>
    </row>
    <row r="281" spans="1:16" ht="9.75" customHeight="1">
      <c r="A281" s="5"/>
      <c r="B281" s="33" t="s">
        <v>2</v>
      </c>
      <c r="C281" s="33"/>
      <c r="D281" s="34"/>
      <c r="E281" s="35"/>
      <c r="F281" s="35"/>
      <c r="G281" s="35"/>
      <c r="H281" s="35"/>
      <c r="I281" s="35"/>
      <c r="J281" s="35"/>
      <c r="K281" s="35"/>
      <c r="L281" s="35"/>
      <c r="M281" s="36"/>
      <c r="N281" s="37"/>
      <c r="O281" s="38"/>
      <c r="P281" s="39"/>
    </row>
    <row r="282" spans="1:16" ht="9.75" customHeight="1">
      <c r="A282" s="5"/>
      <c r="B282" s="33" t="s">
        <v>455</v>
      </c>
      <c r="C282" s="33">
        <v>12</v>
      </c>
      <c r="D282" s="34">
        <v>5</v>
      </c>
      <c r="E282" s="35">
        <v>4</v>
      </c>
      <c r="F282" s="35">
        <v>3</v>
      </c>
      <c r="G282" s="35">
        <v>0</v>
      </c>
      <c r="H282" s="35">
        <v>1</v>
      </c>
      <c r="I282" s="35">
        <v>2</v>
      </c>
      <c r="J282" s="35">
        <v>1</v>
      </c>
      <c r="K282" s="35">
        <v>2</v>
      </c>
      <c r="L282" s="35">
        <v>3</v>
      </c>
      <c r="M282" s="36">
        <v>3</v>
      </c>
      <c r="N282" s="37">
        <f>MIN(D282:M282)</f>
        <v>0</v>
      </c>
      <c r="O282" s="38">
        <f>C282-N282</f>
        <v>12</v>
      </c>
      <c r="P282" s="39">
        <f>O282/C282</f>
        <v>1</v>
      </c>
    </row>
    <row r="283" spans="1:16" ht="9.75" customHeight="1">
      <c r="A283" s="5"/>
      <c r="B283" s="33" t="s">
        <v>460</v>
      </c>
      <c r="C283" s="33"/>
      <c r="D283" s="34"/>
      <c r="E283" s="35"/>
      <c r="F283" s="35"/>
      <c r="G283" s="35"/>
      <c r="H283" s="35"/>
      <c r="I283" s="35"/>
      <c r="J283" s="35"/>
      <c r="K283" s="35"/>
      <c r="L283" s="35"/>
      <c r="M283" s="36"/>
      <c r="N283" s="37"/>
      <c r="O283" s="38"/>
      <c r="P283" s="39"/>
    </row>
    <row r="284" spans="1:16" ht="9.75" customHeight="1">
      <c r="A284" s="5"/>
      <c r="B284" s="33" t="s">
        <v>4</v>
      </c>
      <c r="C284" s="33">
        <v>4</v>
      </c>
      <c r="D284" s="34">
        <v>2</v>
      </c>
      <c r="E284" s="35">
        <v>2</v>
      </c>
      <c r="F284" s="35">
        <v>1</v>
      </c>
      <c r="G284" s="35">
        <v>1</v>
      </c>
      <c r="H284" s="35">
        <v>1</v>
      </c>
      <c r="I284" s="35">
        <v>2</v>
      </c>
      <c r="J284" s="35">
        <v>2</v>
      </c>
      <c r="K284" s="35">
        <v>1</v>
      </c>
      <c r="L284" s="35">
        <v>1</v>
      </c>
      <c r="M284" s="36">
        <v>1</v>
      </c>
      <c r="N284" s="37">
        <f>MIN(D284:M284)</f>
        <v>1</v>
      </c>
      <c r="O284" s="38">
        <f>C284-N284</f>
        <v>3</v>
      </c>
      <c r="P284" s="39">
        <f>O284/C284</f>
        <v>0.75</v>
      </c>
    </row>
    <row r="285" spans="1:16" ht="9.75" customHeight="1">
      <c r="A285" s="5"/>
      <c r="B285" s="33" t="s">
        <v>258</v>
      </c>
      <c r="C285" s="33"/>
      <c r="D285" s="34"/>
      <c r="E285" s="35"/>
      <c r="F285" s="35"/>
      <c r="G285" s="35"/>
      <c r="H285" s="35"/>
      <c r="I285" s="35"/>
      <c r="J285" s="35"/>
      <c r="K285" s="35"/>
      <c r="L285" s="35"/>
      <c r="M285" s="36"/>
      <c r="N285" s="37"/>
      <c r="O285" s="38"/>
      <c r="P285" s="39"/>
    </row>
    <row r="286" spans="1:16" ht="9.75" customHeight="1">
      <c r="A286" s="5"/>
      <c r="B286" s="33" t="s">
        <v>258</v>
      </c>
      <c r="C286" s="33"/>
      <c r="D286" s="34"/>
      <c r="E286" s="35"/>
      <c r="F286" s="35"/>
      <c r="G286" s="35"/>
      <c r="H286" s="35"/>
      <c r="I286" s="35"/>
      <c r="J286" s="35"/>
      <c r="K286" s="35"/>
      <c r="L286" s="35"/>
      <c r="M286" s="36"/>
      <c r="N286" s="37"/>
      <c r="O286" s="38"/>
      <c r="P286" s="39"/>
    </row>
    <row r="287" spans="1:16" ht="9.75" customHeight="1">
      <c r="A287" s="5"/>
      <c r="B287" s="33" t="s">
        <v>258</v>
      </c>
      <c r="C287" s="33"/>
      <c r="D287" s="34"/>
      <c r="E287" s="35"/>
      <c r="F287" s="35"/>
      <c r="G287" s="35"/>
      <c r="H287" s="35"/>
      <c r="I287" s="35"/>
      <c r="J287" s="35"/>
      <c r="K287" s="35"/>
      <c r="L287" s="35"/>
      <c r="M287" s="36"/>
      <c r="N287" s="37"/>
      <c r="O287" s="38"/>
      <c r="P287" s="39"/>
    </row>
    <row r="288" spans="1:16" ht="9.75" customHeight="1">
      <c r="A288" s="5"/>
      <c r="B288" s="33" t="s">
        <v>258</v>
      </c>
      <c r="C288" s="33"/>
      <c r="D288" s="34"/>
      <c r="E288" s="35"/>
      <c r="F288" s="35"/>
      <c r="G288" s="35"/>
      <c r="H288" s="35"/>
      <c r="I288" s="35"/>
      <c r="J288" s="35"/>
      <c r="K288" s="35"/>
      <c r="L288" s="35"/>
      <c r="M288" s="36"/>
      <c r="N288" s="37"/>
      <c r="O288" s="38"/>
      <c r="P288" s="39"/>
    </row>
    <row r="289" spans="1:16" ht="9.75" customHeight="1">
      <c r="A289" s="5"/>
      <c r="B289" s="33" t="s">
        <v>258</v>
      </c>
      <c r="C289" s="33"/>
      <c r="D289" s="34"/>
      <c r="E289" s="35"/>
      <c r="F289" s="35"/>
      <c r="G289" s="35"/>
      <c r="H289" s="35"/>
      <c r="I289" s="35"/>
      <c r="J289" s="35"/>
      <c r="K289" s="35"/>
      <c r="L289" s="35"/>
      <c r="M289" s="36"/>
      <c r="N289" s="37"/>
      <c r="O289" s="38"/>
      <c r="P289" s="39"/>
    </row>
    <row r="290" spans="1:16" ht="9.75" customHeight="1">
      <c r="A290" s="5"/>
      <c r="B290" s="33" t="s">
        <v>258</v>
      </c>
      <c r="C290" s="33"/>
      <c r="D290" s="34"/>
      <c r="E290" s="35"/>
      <c r="F290" s="35"/>
      <c r="G290" s="35"/>
      <c r="H290" s="35"/>
      <c r="I290" s="35"/>
      <c r="J290" s="35"/>
      <c r="K290" s="35"/>
      <c r="L290" s="35"/>
      <c r="M290" s="36"/>
      <c r="N290" s="37"/>
      <c r="O290" s="38"/>
      <c r="P290" s="39"/>
    </row>
    <row r="291" spans="1:16" ht="9.75" customHeight="1">
      <c r="A291" s="5"/>
      <c r="B291" s="33" t="s">
        <v>93</v>
      </c>
      <c r="C291" s="33">
        <v>16</v>
      </c>
      <c r="D291" s="34">
        <v>9</v>
      </c>
      <c r="E291" s="35">
        <v>3</v>
      </c>
      <c r="F291" s="35">
        <v>1</v>
      </c>
      <c r="G291" s="35">
        <v>1</v>
      </c>
      <c r="H291" s="35">
        <v>1</v>
      </c>
      <c r="I291" s="35">
        <v>2</v>
      </c>
      <c r="J291" s="35">
        <v>2</v>
      </c>
      <c r="K291" s="35">
        <v>1</v>
      </c>
      <c r="L291" s="35">
        <v>4</v>
      </c>
      <c r="M291" s="36">
        <v>8</v>
      </c>
      <c r="N291" s="37">
        <f>MIN(D291:M291)</f>
        <v>1</v>
      </c>
      <c r="O291" s="38">
        <f>C291-N291</f>
        <v>15</v>
      </c>
      <c r="P291" s="39">
        <f>O291/C291</f>
        <v>0.9375</v>
      </c>
    </row>
    <row r="292" spans="1:16" ht="9.75" customHeight="1">
      <c r="A292" s="5"/>
      <c r="B292" s="33" t="s">
        <v>254</v>
      </c>
      <c r="C292" s="33"/>
      <c r="D292" s="34"/>
      <c r="E292" s="35"/>
      <c r="F292" s="35"/>
      <c r="G292" s="35"/>
      <c r="H292" s="35"/>
      <c r="I292" s="35"/>
      <c r="J292" s="35"/>
      <c r="K292" s="35"/>
      <c r="L292" s="35"/>
      <c r="M292" s="36"/>
      <c r="N292" s="37"/>
      <c r="O292" s="38"/>
      <c r="P292" s="39"/>
    </row>
    <row r="293" spans="1:16" ht="9.75" customHeight="1">
      <c r="A293" s="5"/>
      <c r="B293" s="33" t="s">
        <v>255</v>
      </c>
      <c r="C293" s="33"/>
      <c r="D293" s="34"/>
      <c r="E293" s="35"/>
      <c r="F293" s="35"/>
      <c r="G293" s="35"/>
      <c r="H293" s="35"/>
      <c r="I293" s="35"/>
      <c r="J293" s="35"/>
      <c r="K293" s="35"/>
      <c r="L293" s="35"/>
      <c r="M293" s="36"/>
      <c r="N293" s="37"/>
      <c r="O293" s="38"/>
      <c r="P293" s="39"/>
    </row>
    <row r="294" spans="1:16" ht="9.75" customHeight="1">
      <c r="A294" s="5"/>
      <c r="B294" s="33" t="s">
        <v>5</v>
      </c>
      <c r="C294" s="33"/>
      <c r="D294" s="34"/>
      <c r="E294" s="35"/>
      <c r="F294" s="35"/>
      <c r="G294" s="35"/>
      <c r="H294" s="35"/>
      <c r="I294" s="35"/>
      <c r="J294" s="35"/>
      <c r="K294" s="35"/>
      <c r="L294" s="35"/>
      <c r="M294" s="36"/>
      <c r="N294" s="37"/>
      <c r="O294" s="38"/>
      <c r="P294" s="39"/>
    </row>
    <row r="295" spans="1:16" ht="9.75" customHeight="1">
      <c r="A295" s="40"/>
      <c r="B295" s="41" t="s">
        <v>6</v>
      </c>
      <c r="C295" s="41">
        <f aca="true" t="shared" si="16" ref="C295:M295">SUM(C279:C294)</f>
        <v>355</v>
      </c>
      <c r="D295" s="42">
        <f t="shared" si="16"/>
        <v>219</v>
      </c>
      <c r="E295" s="43">
        <f t="shared" si="16"/>
        <v>130</v>
      </c>
      <c r="F295" s="43">
        <f t="shared" si="16"/>
        <v>69</v>
      </c>
      <c r="G295" s="43">
        <f t="shared" si="16"/>
        <v>17</v>
      </c>
      <c r="H295" s="43">
        <f t="shared" si="16"/>
        <v>5</v>
      </c>
      <c r="I295" s="43">
        <f t="shared" si="16"/>
        <v>14</v>
      </c>
      <c r="J295" s="43">
        <f t="shared" si="16"/>
        <v>12</v>
      </c>
      <c r="K295" s="43">
        <f t="shared" si="16"/>
        <v>16</v>
      </c>
      <c r="L295" s="43">
        <f t="shared" si="16"/>
        <v>43</v>
      </c>
      <c r="M295" s="44">
        <f t="shared" si="16"/>
        <v>68</v>
      </c>
      <c r="N295" s="45">
        <f>MIN(D295:M295)</f>
        <v>5</v>
      </c>
      <c r="O295" s="46">
        <f>C295-N295</f>
        <v>350</v>
      </c>
      <c r="P295" s="47">
        <f>O295/C295</f>
        <v>0.9859154929577465</v>
      </c>
    </row>
    <row r="296" spans="1:16" ht="9.75" customHeight="1">
      <c r="A296" s="32" t="s">
        <v>147</v>
      </c>
      <c r="B296" s="48" t="s">
        <v>0</v>
      </c>
      <c r="C296" s="48"/>
      <c r="D296" s="49"/>
      <c r="E296" s="50"/>
      <c r="F296" s="50"/>
      <c r="G296" s="50"/>
      <c r="H296" s="50"/>
      <c r="I296" s="50"/>
      <c r="J296" s="50"/>
      <c r="K296" s="50"/>
      <c r="L296" s="50"/>
      <c r="M296" s="51"/>
      <c r="N296" s="52"/>
      <c r="O296" s="53"/>
      <c r="P296" s="54"/>
    </row>
    <row r="297" spans="1:16" ht="9.75" customHeight="1">
      <c r="A297" s="5"/>
      <c r="B297" s="33" t="s">
        <v>1</v>
      </c>
      <c r="C297" s="33"/>
      <c r="D297" s="34"/>
      <c r="E297" s="35"/>
      <c r="F297" s="35"/>
      <c r="G297" s="35"/>
      <c r="H297" s="35"/>
      <c r="I297" s="35"/>
      <c r="J297" s="35"/>
      <c r="K297" s="35"/>
      <c r="L297" s="35"/>
      <c r="M297" s="36"/>
      <c r="N297" s="37"/>
      <c r="O297" s="38"/>
      <c r="P297" s="39"/>
    </row>
    <row r="298" spans="1:16" ht="9.75" customHeight="1">
      <c r="A298" s="5"/>
      <c r="B298" s="33" t="s">
        <v>2</v>
      </c>
      <c r="C298" s="33"/>
      <c r="D298" s="34"/>
      <c r="E298" s="35"/>
      <c r="F298" s="35"/>
      <c r="G298" s="35"/>
      <c r="H298" s="35"/>
      <c r="I298" s="35"/>
      <c r="J298" s="35"/>
      <c r="K298" s="35"/>
      <c r="L298" s="35"/>
      <c r="M298" s="36"/>
      <c r="N298" s="37"/>
      <c r="O298" s="38"/>
      <c r="P298" s="39"/>
    </row>
    <row r="299" spans="1:16" ht="9.75" customHeight="1">
      <c r="A299" s="5"/>
      <c r="B299" s="33" t="s">
        <v>460</v>
      </c>
      <c r="C299" s="33"/>
      <c r="D299" s="34"/>
      <c r="E299" s="35"/>
      <c r="F299" s="35"/>
      <c r="G299" s="35"/>
      <c r="H299" s="35"/>
      <c r="I299" s="35"/>
      <c r="J299" s="35"/>
      <c r="K299" s="35"/>
      <c r="L299" s="35"/>
      <c r="M299" s="36"/>
      <c r="N299" s="37"/>
      <c r="O299" s="38"/>
      <c r="P299" s="39"/>
    </row>
    <row r="300" spans="1:16" ht="9.75" customHeight="1">
      <c r="A300" s="5"/>
      <c r="B300" s="33" t="s">
        <v>460</v>
      </c>
      <c r="C300" s="33"/>
      <c r="D300" s="34"/>
      <c r="E300" s="35"/>
      <c r="F300" s="35"/>
      <c r="G300" s="35"/>
      <c r="H300" s="35"/>
      <c r="I300" s="35"/>
      <c r="J300" s="35"/>
      <c r="K300" s="35"/>
      <c r="L300" s="35"/>
      <c r="M300" s="36"/>
      <c r="N300" s="37"/>
      <c r="O300" s="38"/>
      <c r="P300" s="39"/>
    </row>
    <row r="301" spans="1:16" ht="9.75" customHeight="1">
      <c r="A301" s="5"/>
      <c r="B301" s="33" t="s">
        <v>4</v>
      </c>
      <c r="C301" s="33"/>
      <c r="D301" s="34"/>
      <c r="E301" s="35"/>
      <c r="F301" s="35"/>
      <c r="G301" s="35"/>
      <c r="H301" s="35"/>
      <c r="I301" s="35"/>
      <c r="J301" s="35"/>
      <c r="K301" s="35"/>
      <c r="L301" s="35"/>
      <c r="M301" s="36"/>
      <c r="N301" s="37"/>
      <c r="O301" s="38"/>
      <c r="P301" s="39"/>
    </row>
    <row r="302" spans="1:16" ht="9.75" customHeight="1">
      <c r="A302" s="5"/>
      <c r="B302" s="33" t="s">
        <v>317</v>
      </c>
      <c r="C302" s="33">
        <v>7</v>
      </c>
      <c r="D302" s="34">
        <v>7</v>
      </c>
      <c r="E302" s="35">
        <v>6</v>
      </c>
      <c r="F302" s="35">
        <v>6</v>
      </c>
      <c r="G302" s="35">
        <v>4</v>
      </c>
      <c r="H302" s="35">
        <v>4</v>
      </c>
      <c r="I302" s="35">
        <v>5</v>
      </c>
      <c r="J302" s="35">
        <v>4</v>
      </c>
      <c r="K302" s="35">
        <v>4</v>
      </c>
      <c r="L302" s="35">
        <v>5</v>
      </c>
      <c r="M302" s="36">
        <v>5</v>
      </c>
      <c r="N302" s="37">
        <f>MIN(D302:M302)</f>
        <v>4</v>
      </c>
      <c r="O302" s="38">
        <f>C302-N302</f>
        <v>3</v>
      </c>
      <c r="P302" s="39">
        <f>O302/C302</f>
        <v>0.42857142857142855</v>
      </c>
    </row>
    <row r="303" spans="1:16" ht="9.75" customHeight="1">
      <c r="A303" s="5"/>
      <c r="B303" s="33" t="s">
        <v>258</v>
      </c>
      <c r="C303" s="33"/>
      <c r="D303" s="34"/>
      <c r="E303" s="35"/>
      <c r="F303" s="35"/>
      <c r="G303" s="35"/>
      <c r="H303" s="35"/>
      <c r="I303" s="35"/>
      <c r="J303" s="35"/>
      <c r="K303" s="35"/>
      <c r="L303" s="35"/>
      <c r="M303" s="36"/>
      <c r="N303" s="37"/>
      <c r="O303" s="38"/>
      <c r="P303" s="39"/>
    </row>
    <row r="304" spans="1:16" ht="9.75" customHeight="1">
      <c r="A304" s="5"/>
      <c r="B304" s="33" t="s">
        <v>258</v>
      </c>
      <c r="C304" s="33"/>
      <c r="D304" s="34"/>
      <c r="E304" s="35"/>
      <c r="F304" s="35"/>
      <c r="G304" s="35"/>
      <c r="H304" s="35"/>
      <c r="I304" s="35"/>
      <c r="J304" s="35"/>
      <c r="K304" s="35"/>
      <c r="L304" s="35"/>
      <c r="M304" s="36"/>
      <c r="N304" s="37"/>
      <c r="O304" s="38"/>
      <c r="P304" s="39"/>
    </row>
    <row r="305" spans="1:16" ht="9.75" customHeight="1">
      <c r="A305" s="5"/>
      <c r="B305" s="33" t="s">
        <v>258</v>
      </c>
      <c r="C305" s="33"/>
      <c r="D305" s="34"/>
      <c r="E305" s="35"/>
      <c r="F305" s="35"/>
      <c r="G305" s="35"/>
      <c r="H305" s="35"/>
      <c r="I305" s="35"/>
      <c r="J305" s="35"/>
      <c r="K305" s="35"/>
      <c r="L305" s="35"/>
      <c r="M305" s="36"/>
      <c r="N305" s="37"/>
      <c r="O305" s="38"/>
      <c r="P305" s="39"/>
    </row>
    <row r="306" spans="1:16" ht="9.75" customHeight="1">
      <c r="A306" s="5"/>
      <c r="B306" s="33" t="s">
        <v>258</v>
      </c>
      <c r="C306" s="33"/>
      <c r="D306" s="34"/>
      <c r="E306" s="35"/>
      <c r="F306" s="35"/>
      <c r="G306" s="35"/>
      <c r="H306" s="35"/>
      <c r="I306" s="35"/>
      <c r="J306" s="35"/>
      <c r="K306" s="35"/>
      <c r="L306" s="35"/>
      <c r="M306" s="36"/>
      <c r="N306" s="37"/>
      <c r="O306" s="38"/>
      <c r="P306" s="39"/>
    </row>
    <row r="307" spans="1:16" ht="9.75" customHeight="1">
      <c r="A307" s="5"/>
      <c r="B307" s="33" t="s">
        <v>258</v>
      </c>
      <c r="C307" s="33"/>
      <c r="D307" s="34"/>
      <c r="E307" s="35"/>
      <c r="F307" s="35"/>
      <c r="G307" s="35"/>
      <c r="H307" s="35"/>
      <c r="I307" s="35"/>
      <c r="J307" s="35"/>
      <c r="K307" s="35"/>
      <c r="L307" s="35"/>
      <c r="M307" s="36"/>
      <c r="N307" s="37"/>
      <c r="O307" s="38"/>
      <c r="P307" s="39"/>
    </row>
    <row r="308" spans="1:16" ht="9.75" customHeight="1">
      <c r="A308" s="5"/>
      <c r="B308" s="33" t="s">
        <v>93</v>
      </c>
      <c r="C308" s="33">
        <v>2</v>
      </c>
      <c r="D308" s="34">
        <v>2</v>
      </c>
      <c r="E308" s="35">
        <v>2</v>
      </c>
      <c r="F308" s="35">
        <v>2</v>
      </c>
      <c r="G308" s="35">
        <v>1</v>
      </c>
      <c r="H308" s="35">
        <v>1</v>
      </c>
      <c r="I308" s="35">
        <v>1</v>
      </c>
      <c r="J308" s="35">
        <v>1</v>
      </c>
      <c r="K308" s="35">
        <v>1</v>
      </c>
      <c r="L308" s="35">
        <v>1</v>
      </c>
      <c r="M308" s="36">
        <v>1</v>
      </c>
      <c r="N308" s="37">
        <f>MIN(D308:M308)</f>
        <v>1</v>
      </c>
      <c r="O308" s="38">
        <f>C308-N308</f>
        <v>1</v>
      </c>
      <c r="P308" s="39">
        <f>O308/C308</f>
        <v>0.5</v>
      </c>
    </row>
    <row r="309" spans="1:16" ht="9.75" customHeight="1">
      <c r="A309" s="5"/>
      <c r="B309" s="33" t="s">
        <v>254</v>
      </c>
      <c r="C309" s="33"/>
      <c r="D309" s="34"/>
      <c r="E309" s="35"/>
      <c r="F309" s="35"/>
      <c r="G309" s="35"/>
      <c r="H309" s="35"/>
      <c r="I309" s="35"/>
      <c r="J309" s="35"/>
      <c r="K309" s="35"/>
      <c r="L309" s="35"/>
      <c r="M309" s="36"/>
      <c r="N309" s="37"/>
      <c r="O309" s="38"/>
      <c r="P309" s="39"/>
    </row>
    <row r="310" spans="1:16" ht="9.75" customHeight="1">
      <c r="A310" s="5"/>
      <c r="B310" s="33" t="s">
        <v>255</v>
      </c>
      <c r="C310" s="33"/>
      <c r="D310" s="34"/>
      <c r="E310" s="35"/>
      <c r="F310" s="35"/>
      <c r="G310" s="35"/>
      <c r="H310" s="35"/>
      <c r="I310" s="35"/>
      <c r="J310" s="35"/>
      <c r="K310" s="35"/>
      <c r="L310" s="35"/>
      <c r="M310" s="36"/>
      <c r="N310" s="37"/>
      <c r="O310" s="38"/>
      <c r="P310" s="39"/>
    </row>
    <row r="311" spans="1:16" ht="9.75" customHeight="1">
      <c r="A311" s="5"/>
      <c r="B311" s="33" t="s">
        <v>5</v>
      </c>
      <c r="C311" s="33"/>
      <c r="D311" s="34"/>
      <c r="E311" s="35"/>
      <c r="F311" s="35"/>
      <c r="G311" s="35"/>
      <c r="H311" s="35"/>
      <c r="I311" s="35"/>
      <c r="J311" s="35"/>
      <c r="K311" s="35"/>
      <c r="L311" s="35"/>
      <c r="M311" s="36"/>
      <c r="N311" s="37"/>
      <c r="O311" s="38"/>
      <c r="P311" s="39"/>
    </row>
    <row r="312" spans="1:16" ht="9.75" customHeight="1">
      <c r="A312" s="40"/>
      <c r="B312" s="41" t="s">
        <v>6</v>
      </c>
      <c r="C312" s="41">
        <f aca="true" t="shared" si="17" ref="C312:M312">SUM(C296:C311)</f>
        <v>9</v>
      </c>
      <c r="D312" s="42">
        <f t="shared" si="17"/>
        <v>9</v>
      </c>
      <c r="E312" s="43">
        <f t="shared" si="17"/>
        <v>8</v>
      </c>
      <c r="F312" s="43">
        <f t="shared" si="17"/>
        <v>8</v>
      </c>
      <c r="G312" s="43">
        <f t="shared" si="17"/>
        <v>5</v>
      </c>
      <c r="H312" s="43">
        <f t="shared" si="17"/>
        <v>5</v>
      </c>
      <c r="I312" s="43">
        <f t="shared" si="17"/>
        <v>6</v>
      </c>
      <c r="J312" s="43">
        <f t="shared" si="17"/>
        <v>5</v>
      </c>
      <c r="K312" s="43">
        <f t="shared" si="17"/>
        <v>5</v>
      </c>
      <c r="L312" s="43">
        <f t="shared" si="17"/>
        <v>6</v>
      </c>
      <c r="M312" s="44">
        <f t="shared" si="17"/>
        <v>6</v>
      </c>
      <c r="N312" s="45">
        <f>MIN(D312:M312)</f>
        <v>5</v>
      </c>
      <c r="O312" s="46">
        <f>C312-N312</f>
        <v>4</v>
      </c>
      <c r="P312" s="47">
        <f>O312/C312</f>
        <v>0.4444444444444444</v>
      </c>
    </row>
    <row r="313" spans="1:16" ht="9.75" customHeight="1">
      <c r="A313" s="32" t="s">
        <v>22</v>
      </c>
      <c r="B313" s="48" t="s">
        <v>0</v>
      </c>
      <c r="C313" s="48"/>
      <c r="D313" s="49"/>
      <c r="E313" s="50"/>
      <c r="F313" s="50"/>
      <c r="G313" s="50"/>
      <c r="H313" s="50"/>
      <c r="I313" s="50"/>
      <c r="J313" s="50"/>
      <c r="K313" s="50"/>
      <c r="L313" s="50"/>
      <c r="M313" s="51"/>
      <c r="N313" s="52"/>
      <c r="O313" s="53"/>
      <c r="P313" s="54"/>
    </row>
    <row r="314" spans="1:16" ht="9.75" customHeight="1">
      <c r="A314" s="5"/>
      <c r="B314" s="33" t="s">
        <v>1</v>
      </c>
      <c r="C314" s="33"/>
      <c r="D314" s="34"/>
      <c r="E314" s="35"/>
      <c r="F314" s="35"/>
      <c r="G314" s="35"/>
      <c r="H314" s="35"/>
      <c r="I314" s="35"/>
      <c r="J314" s="35"/>
      <c r="K314" s="35"/>
      <c r="L314" s="35"/>
      <c r="M314" s="36"/>
      <c r="N314" s="37"/>
      <c r="O314" s="38"/>
      <c r="P314" s="39"/>
    </row>
    <row r="315" spans="1:16" ht="9.75" customHeight="1">
      <c r="A315" s="5"/>
      <c r="B315" s="33" t="s">
        <v>2</v>
      </c>
      <c r="C315" s="33">
        <v>1</v>
      </c>
      <c r="D315" s="34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6">
        <v>0</v>
      </c>
      <c r="N315" s="37">
        <f>MIN(D315:M315)</f>
        <v>0</v>
      </c>
      <c r="O315" s="38">
        <f>C315-N315</f>
        <v>1</v>
      </c>
      <c r="P315" s="39">
        <f>O315/C315</f>
        <v>1</v>
      </c>
    </row>
    <row r="316" spans="1:16" ht="9.75" customHeight="1">
      <c r="A316" s="5"/>
      <c r="B316" s="33" t="s">
        <v>455</v>
      </c>
      <c r="C316" s="33">
        <v>8</v>
      </c>
      <c r="D316" s="34">
        <v>7</v>
      </c>
      <c r="E316" s="35">
        <v>2</v>
      </c>
      <c r="F316" s="35">
        <v>0</v>
      </c>
      <c r="G316" s="35">
        <v>0</v>
      </c>
      <c r="H316" s="35">
        <v>1</v>
      </c>
      <c r="I316" s="35">
        <v>0</v>
      </c>
      <c r="J316" s="35">
        <v>1</v>
      </c>
      <c r="K316" s="35">
        <v>2</v>
      </c>
      <c r="L316" s="35">
        <v>1</v>
      </c>
      <c r="M316" s="36">
        <v>0</v>
      </c>
      <c r="N316" s="37">
        <f>MIN(D316:M316)</f>
        <v>0</v>
      </c>
      <c r="O316" s="38">
        <f>C316-N316</f>
        <v>8</v>
      </c>
      <c r="P316" s="39">
        <f>O316/C316</f>
        <v>1</v>
      </c>
    </row>
    <row r="317" spans="1:16" ht="9.75" customHeight="1">
      <c r="A317" s="5"/>
      <c r="B317" s="33" t="s">
        <v>460</v>
      </c>
      <c r="C317" s="33"/>
      <c r="D317" s="34"/>
      <c r="E317" s="35"/>
      <c r="F317" s="35"/>
      <c r="G317" s="35"/>
      <c r="H317" s="35"/>
      <c r="I317" s="35"/>
      <c r="J317" s="35"/>
      <c r="K317" s="35"/>
      <c r="L317" s="35"/>
      <c r="M317" s="36"/>
      <c r="N317" s="37"/>
      <c r="O317" s="38"/>
      <c r="P317" s="39"/>
    </row>
    <row r="318" spans="1:16" ht="9.75" customHeight="1">
      <c r="A318" s="5"/>
      <c r="B318" s="33" t="s">
        <v>4</v>
      </c>
      <c r="C318" s="33"/>
      <c r="D318" s="34"/>
      <c r="E318" s="35"/>
      <c r="F318" s="35"/>
      <c r="G318" s="35"/>
      <c r="H318" s="35"/>
      <c r="I318" s="35"/>
      <c r="J318" s="35"/>
      <c r="K318" s="35"/>
      <c r="L318" s="35"/>
      <c r="M318" s="36"/>
      <c r="N318" s="37"/>
      <c r="O318" s="38"/>
      <c r="P318" s="39"/>
    </row>
    <row r="319" spans="1:16" ht="9.75" customHeight="1">
      <c r="A319" s="5"/>
      <c r="B319" s="33" t="s">
        <v>258</v>
      </c>
      <c r="C319" s="33"/>
      <c r="D319" s="34"/>
      <c r="E319" s="35"/>
      <c r="F319" s="35"/>
      <c r="G319" s="35"/>
      <c r="H319" s="35"/>
      <c r="I319" s="35"/>
      <c r="J319" s="35"/>
      <c r="K319" s="35"/>
      <c r="L319" s="35"/>
      <c r="M319" s="36"/>
      <c r="N319" s="37"/>
      <c r="O319" s="38"/>
      <c r="P319" s="39"/>
    </row>
    <row r="320" spans="1:16" ht="9.75" customHeight="1">
      <c r="A320" s="5"/>
      <c r="B320" s="33" t="s">
        <v>258</v>
      </c>
      <c r="C320" s="33"/>
      <c r="D320" s="34"/>
      <c r="E320" s="35"/>
      <c r="F320" s="35"/>
      <c r="G320" s="35"/>
      <c r="H320" s="35"/>
      <c r="I320" s="35"/>
      <c r="J320" s="35"/>
      <c r="K320" s="35"/>
      <c r="L320" s="35"/>
      <c r="M320" s="36"/>
      <c r="N320" s="37"/>
      <c r="O320" s="38"/>
      <c r="P320" s="39"/>
    </row>
    <row r="321" spans="1:16" ht="9.75" customHeight="1">
      <c r="A321" s="5"/>
      <c r="B321" s="33" t="s">
        <v>258</v>
      </c>
      <c r="C321" s="33"/>
      <c r="D321" s="34"/>
      <c r="E321" s="35"/>
      <c r="F321" s="35"/>
      <c r="G321" s="35"/>
      <c r="H321" s="35"/>
      <c r="I321" s="35"/>
      <c r="J321" s="35"/>
      <c r="K321" s="35"/>
      <c r="L321" s="35"/>
      <c r="M321" s="36"/>
      <c r="N321" s="37"/>
      <c r="O321" s="38"/>
      <c r="P321" s="39"/>
    </row>
    <row r="322" spans="1:16" ht="9.75" customHeight="1">
      <c r="A322" s="5"/>
      <c r="B322" s="33" t="s">
        <v>258</v>
      </c>
      <c r="C322" s="33"/>
      <c r="D322" s="34"/>
      <c r="E322" s="35"/>
      <c r="F322" s="35"/>
      <c r="G322" s="35"/>
      <c r="H322" s="35"/>
      <c r="I322" s="35"/>
      <c r="J322" s="35"/>
      <c r="K322" s="35"/>
      <c r="L322" s="35"/>
      <c r="M322" s="36"/>
      <c r="N322" s="37"/>
      <c r="O322" s="38"/>
      <c r="P322" s="39"/>
    </row>
    <row r="323" spans="1:16" ht="9.75" customHeight="1">
      <c r="A323" s="5"/>
      <c r="B323" s="33" t="s">
        <v>258</v>
      </c>
      <c r="C323" s="33"/>
      <c r="D323" s="34"/>
      <c r="E323" s="35"/>
      <c r="F323" s="35"/>
      <c r="G323" s="35"/>
      <c r="H323" s="35"/>
      <c r="I323" s="35"/>
      <c r="J323" s="35"/>
      <c r="K323" s="35"/>
      <c r="L323" s="35"/>
      <c r="M323" s="36"/>
      <c r="N323" s="37"/>
      <c r="O323" s="38"/>
      <c r="P323" s="39"/>
    </row>
    <row r="324" spans="1:16" ht="9.75" customHeight="1">
      <c r="A324" s="5"/>
      <c r="B324" s="33" t="s">
        <v>258</v>
      </c>
      <c r="C324" s="33"/>
      <c r="D324" s="34"/>
      <c r="E324" s="35"/>
      <c r="F324" s="35"/>
      <c r="G324" s="35"/>
      <c r="H324" s="35"/>
      <c r="I324" s="35"/>
      <c r="J324" s="35"/>
      <c r="K324" s="35"/>
      <c r="L324" s="35"/>
      <c r="M324" s="36"/>
      <c r="N324" s="37"/>
      <c r="O324" s="38"/>
      <c r="P324" s="39"/>
    </row>
    <row r="325" spans="1:16" ht="9.75" customHeight="1">
      <c r="A325" s="5"/>
      <c r="B325" s="33" t="s">
        <v>93</v>
      </c>
      <c r="C325" s="33">
        <v>1</v>
      </c>
      <c r="D325" s="34">
        <v>1</v>
      </c>
      <c r="E325" s="35">
        <v>1</v>
      </c>
      <c r="F325" s="35">
        <v>0</v>
      </c>
      <c r="G325" s="35">
        <v>0</v>
      </c>
      <c r="H325" s="35">
        <v>0</v>
      </c>
      <c r="I325" s="35">
        <v>1</v>
      </c>
      <c r="J325" s="35">
        <v>1</v>
      </c>
      <c r="K325" s="35">
        <v>1</v>
      </c>
      <c r="L325" s="35">
        <v>0</v>
      </c>
      <c r="M325" s="36">
        <v>0</v>
      </c>
      <c r="N325" s="37">
        <f>MIN(D325:M325)</f>
        <v>0</v>
      </c>
      <c r="O325" s="38">
        <f>C325-N325</f>
        <v>1</v>
      </c>
      <c r="P325" s="39">
        <f>O325/C325</f>
        <v>1</v>
      </c>
    </row>
    <row r="326" spans="1:16" ht="9.75" customHeight="1">
      <c r="A326" s="5"/>
      <c r="B326" s="33" t="s">
        <v>254</v>
      </c>
      <c r="C326" s="33"/>
      <c r="D326" s="34"/>
      <c r="E326" s="35"/>
      <c r="F326" s="35"/>
      <c r="G326" s="35"/>
      <c r="H326" s="35"/>
      <c r="I326" s="35"/>
      <c r="J326" s="35"/>
      <c r="K326" s="35"/>
      <c r="L326" s="35"/>
      <c r="M326" s="36"/>
      <c r="N326" s="37"/>
      <c r="O326" s="38"/>
      <c r="P326" s="39"/>
    </row>
    <row r="327" spans="1:16" ht="9.75" customHeight="1">
      <c r="A327" s="5"/>
      <c r="B327" s="33" t="s">
        <v>255</v>
      </c>
      <c r="C327" s="33">
        <v>1</v>
      </c>
      <c r="D327" s="34">
        <v>1</v>
      </c>
      <c r="E327" s="35">
        <v>1</v>
      </c>
      <c r="F327" s="35">
        <v>1</v>
      </c>
      <c r="G327" s="35">
        <v>1</v>
      </c>
      <c r="H327" s="35">
        <v>1</v>
      </c>
      <c r="I327" s="35">
        <v>1</v>
      </c>
      <c r="J327" s="35">
        <v>1</v>
      </c>
      <c r="K327" s="35">
        <v>1</v>
      </c>
      <c r="L327" s="35">
        <v>1</v>
      </c>
      <c r="M327" s="36">
        <v>1</v>
      </c>
      <c r="N327" s="37">
        <f>MIN(D327:M327)</f>
        <v>1</v>
      </c>
      <c r="O327" s="38">
        <f>C327-N327</f>
        <v>0</v>
      </c>
      <c r="P327" s="39">
        <f>O327/C327</f>
        <v>0</v>
      </c>
    </row>
    <row r="328" spans="1:16" ht="9.75" customHeight="1">
      <c r="A328" s="5"/>
      <c r="B328" s="33" t="s">
        <v>5</v>
      </c>
      <c r="C328" s="33">
        <v>1</v>
      </c>
      <c r="D328" s="34">
        <v>1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6">
        <v>0</v>
      </c>
      <c r="N328" s="37">
        <f>MIN(D328:M328)</f>
        <v>0</v>
      </c>
      <c r="O328" s="38">
        <f>C328-N328</f>
        <v>1</v>
      </c>
      <c r="P328" s="39">
        <f>O328/C328</f>
        <v>1</v>
      </c>
    </row>
    <row r="329" spans="1:16" ht="9.75" customHeight="1">
      <c r="A329" s="40"/>
      <c r="B329" s="41" t="s">
        <v>6</v>
      </c>
      <c r="C329" s="41">
        <f aca="true" t="shared" si="18" ref="C329:M329">SUM(C313:C328)</f>
        <v>12</v>
      </c>
      <c r="D329" s="42">
        <f t="shared" si="18"/>
        <v>10</v>
      </c>
      <c r="E329" s="43">
        <f t="shared" si="18"/>
        <v>4</v>
      </c>
      <c r="F329" s="43">
        <f t="shared" si="18"/>
        <v>1</v>
      </c>
      <c r="G329" s="43">
        <f t="shared" si="18"/>
        <v>1</v>
      </c>
      <c r="H329" s="43">
        <f t="shared" si="18"/>
        <v>2</v>
      </c>
      <c r="I329" s="43">
        <f t="shared" si="18"/>
        <v>2</v>
      </c>
      <c r="J329" s="43">
        <f t="shared" si="18"/>
        <v>3</v>
      </c>
      <c r="K329" s="43">
        <f t="shared" si="18"/>
        <v>4</v>
      </c>
      <c r="L329" s="43">
        <f t="shared" si="18"/>
        <v>2</v>
      </c>
      <c r="M329" s="44">
        <f t="shared" si="18"/>
        <v>1</v>
      </c>
      <c r="N329" s="45">
        <f>MIN(D329:M329)</f>
        <v>1</v>
      </c>
      <c r="O329" s="46">
        <f>C329-N329</f>
        <v>11</v>
      </c>
      <c r="P329" s="47">
        <f>O329/C329</f>
        <v>0.9166666666666666</v>
      </c>
    </row>
    <row r="330" spans="1:16" ht="9.75" customHeight="1">
      <c r="A330" s="32" t="s">
        <v>23</v>
      </c>
      <c r="B330" s="48" t="s">
        <v>0</v>
      </c>
      <c r="C330" s="48"/>
      <c r="D330" s="49"/>
      <c r="E330" s="50"/>
      <c r="F330" s="50"/>
      <c r="G330" s="50"/>
      <c r="H330" s="50"/>
      <c r="I330" s="50"/>
      <c r="J330" s="50"/>
      <c r="K330" s="50"/>
      <c r="L330" s="50"/>
      <c r="M330" s="51"/>
      <c r="N330" s="52"/>
      <c r="O330" s="53"/>
      <c r="P330" s="54"/>
    </row>
    <row r="331" spans="1:16" ht="9.75" customHeight="1">
      <c r="A331" s="5"/>
      <c r="B331" s="33" t="s">
        <v>1</v>
      </c>
      <c r="C331" s="33"/>
      <c r="D331" s="34"/>
      <c r="E331" s="35"/>
      <c r="F331" s="35"/>
      <c r="G331" s="35"/>
      <c r="H331" s="35"/>
      <c r="I331" s="35"/>
      <c r="J331" s="35"/>
      <c r="K331" s="35"/>
      <c r="L331" s="35"/>
      <c r="M331" s="36"/>
      <c r="N331" s="37"/>
      <c r="O331" s="38"/>
      <c r="P331" s="39"/>
    </row>
    <row r="332" spans="1:16" ht="9.75" customHeight="1">
      <c r="A332" s="5"/>
      <c r="B332" s="33" t="s">
        <v>2</v>
      </c>
      <c r="C332" s="33"/>
      <c r="D332" s="34"/>
      <c r="E332" s="35"/>
      <c r="F332" s="35"/>
      <c r="G332" s="35"/>
      <c r="H332" s="35"/>
      <c r="I332" s="35"/>
      <c r="J332" s="35"/>
      <c r="K332" s="35"/>
      <c r="L332" s="35"/>
      <c r="M332" s="36"/>
      <c r="N332" s="37"/>
      <c r="O332" s="38"/>
      <c r="P332" s="39"/>
    </row>
    <row r="333" spans="1:16" ht="9.75" customHeight="1">
      <c r="A333" s="5"/>
      <c r="B333" s="33" t="s">
        <v>460</v>
      </c>
      <c r="C333" s="33"/>
      <c r="D333" s="34"/>
      <c r="E333" s="35"/>
      <c r="F333" s="35"/>
      <c r="G333" s="35"/>
      <c r="H333" s="35"/>
      <c r="I333" s="35"/>
      <c r="J333" s="35"/>
      <c r="K333" s="35"/>
      <c r="L333" s="35"/>
      <c r="M333" s="36"/>
      <c r="N333" s="37"/>
      <c r="O333" s="38"/>
      <c r="P333" s="39"/>
    </row>
    <row r="334" spans="1:16" ht="9.75" customHeight="1">
      <c r="A334" s="5"/>
      <c r="B334" s="33" t="s">
        <v>460</v>
      </c>
      <c r="C334" s="33"/>
      <c r="D334" s="34"/>
      <c r="E334" s="35"/>
      <c r="F334" s="35"/>
      <c r="G334" s="35"/>
      <c r="H334" s="35"/>
      <c r="I334" s="35"/>
      <c r="J334" s="35"/>
      <c r="K334" s="35"/>
      <c r="L334" s="35"/>
      <c r="M334" s="36"/>
      <c r="N334" s="37"/>
      <c r="O334" s="38"/>
      <c r="P334" s="39"/>
    </row>
    <row r="335" spans="1:16" ht="9.75" customHeight="1">
      <c r="A335" s="5"/>
      <c r="B335" s="33" t="s">
        <v>4</v>
      </c>
      <c r="C335" s="33"/>
      <c r="D335" s="34"/>
      <c r="E335" s="35"/>
      <c r="F335" s="35"/>
      <c r="G335" s="35"/>
      <c r="H335" s="35"/>
      <c r="I335" s="35"/>
      <c r="J335" s="35"/>
      <c r="K335" s="35"/>
      <c r="L335" s="35"/>
      <c r="M335" s="36"/>
      <c r="N335" s="37"/>
      <c r="O335" s="38"/>
      <c r="P335" s="39"/>
    </row>
    <row r="336" spans="1:16" ht="9.75" customHeight="1">
      <c r="A336" s="5"/>
      <c r="B336" s="33" t="s">
        <v>258</v>
      </c>
      <c r="C336" s="33"/>
      <c r="D336" s="34"/>
      <c r="E336" s="35"/>
      <c r="F336" s="35"/>
      <c r="G336" s="35"/>
      <c r="H336" s="35"/>
      <c r="I336" s="35"/>
      <c r="J336" s="35"/>
      <c r="K336" s="35"/>
      <c r="L336" s="35"/>
      <c r="M336" s="36"/>
      <c r="N336" s="37"/>
      <c r="O336" s="38"/>
      <c r="P336" s="39"/>
    </row>
    <row r="337" spans="1:16" ht="9.75" customHeight="1">
      <c r="A337" s="5"/>
      <c r="B337" s="33" t="s">
        <v>258</v>
      </c>
      <c r="C337" s="33"/>
      <c r="D337" s="34"/>
      <c r="E337" s="35"/>
      <c r="F337" s="35"/>
      <c r="G337" s="35"/>
      <c r="H337" s="35"/>
      <c r="I337" s="35"/>
      <c r="J337" s="35"/>
      <c r="K337" s="35"/>
      <c r="L337" s="35"/>
      <c r="M337" s="36"/>
      <c r="N337" s="37"/>
      <c r="O337" s="38"/>
      <c r="P337" s="39"/>
    </row>
    <row r="338" spans="1:16" ht="9.75" customHeight="1">
      <c r="A338" s="5"/>
      <c r="B338" s="33" t="s">
        <v>258</v>
      </c>
      <c r="C338" s="33"/>
      <c r="D338" s="34"/>
      <c r="E338" s="35"/>
      <c r="F338" s="35"/>
      <c r="G338" s="35"/>
      <c r="H338" s="35"/>
      <c r="I338" s="35"/>
      <c r="J338" s="35"/>
      <c r="K338" s="35"/>
      <c r="L338" s="35"/>
      <c r="M338" s="36"/>
      <c r="N338" s="37"/>
      <c r="O338" s="38"/>
      <c r="P338" s="39"/>
    </row>
    <row r="339" spans="1:16" ht="9.75" customHeight="1">
      <c r="A339" s="5"/>
      <c r="B339" s="33" t="s">
        <v>258</v>
      </c>
      <c r="C339" s="33"/>
      <c r="D339" s="34"/>
      <c r="E339" s="35"/>
      <c r="F339" s="35"/>
      <c r="G339" s="35"/>
      <c r="H339" s="35"/>
      <c r="I339" s="35"/>
      <c r="J339" s="35"/>
      <c r="K339" s="35"/>
      <c r="L339" s="35"/>
      <c r="M339" s="36"/>
      <c r="N339" s="37"/>
      <c r="O339" s="38"/>
      <c r="P339" s="39"/>
    </row>
    <row r="340" spans="1:16" ht="9.75" customHeight="1">
      <c r="A340" s="5"/>
      <c r="B340" s="33" t="s">
        <v>258</v>
      </c>
      <c r="C340" s="33"/>
      <c r="D340" s="34"/>
      <c r="E340" s="35"/>
      <c r="F340" s="35"/>
      <c r="G340" s="35"/>
      <c r="H340" s="35"/>
      <c r="I340" s="35"/>
      <c r="J340" s="35"/>
      <c r="K340" s="35"/>
      <c r="L340" s="35"/>
      <c r="M340" s="36"/>
      <c r="N340" s="37"/>
      <c r="O340" s="38"/>
      <c r="P340" s="39"/>
    </row>
    <row r="341" spans="1:16" ht="9.75" customHeight="1">
      <c r="A341" s="5"/>
      <c r="B341" s="33" t="s">
        <v>258</v>
      </c>
      <c r="C341" s="33"/>
      <c r="D341" s="34"/>
      <c r="E341" s="35"/>
      <c r="F341" s="35"/>
      <c r="G341" s="35"/>
      <c r="H341" s="35"/>
      <c r="I341" s="35"/>
      <c r="J341" s="35"/>
      <c r="K341" s="35"/>
      <c r="L341" s="35"/>
      <c r="M341" s="36"/>
      <c r="N341" s="37"/>
      <c r="O341" s="38"/>
      <c r="P341" s="39"/>
    </row>
    <row r="342" spans="1:16" ht="9.75" customHeight="1">
      <c r="A342" s="5"/>
      <c r="B342" s="33" t="s">
        <v>93</v>
      </c>
      <c r="C342" s="33"/>
      <c r="D342" s="34"/>
      <c r="E342" s="35"/>
      <c r="F342" s="35"/>
      <c r="G342" s="35"/>
      <c r="H342" s="35"/>
      <c r="I342" s="35"/>
      <c r="J342" s="35"/>
      <c r="K342" s="35"/>
      <c r="L342" s="35"/>
      <c r="M342" s="36"/>
      <c r="N342" s="37"/>
      <c r="O342" s="38"/>
      <c r="P342" s="39"/>
    </row>
    <row r="343" spans="1:16" ht="9.75" customHeight="1">
      <c r="A343" s="5"/>
      <c r="B343" s="33" t="s">
        <v>254</v>
      </c>
      <c r="C343" s="33"/>
      <c r="D343" s="34"/>
      <c r="E343" s="35"/>
      <c r="F343" s="35"/>
      <c r="G343" s="35"/>
      <c r="H343" s="35"/>
      <c r="I343" s="35"/>
      <c r="J343" s="35"/>
      <c r="K343" s="35"/>
      <c r="L343" s="35"/>
      <c r="M343" s="36"/>
      <c r="N343" s="37"/>
      <c r="O343" s="38"/>
      <c r="P343" s="39"/>
    </row>
    <row r="344" spans="1:16" ht="9.75" customHeight="1">
      <c r="A344" s="5"/>
      <c r="B344" s="33" t="s">
        <v>255</v>
      </c>
      <c r="C344" s="33">
        <v>2</v>
      </c>
      <c r="D344" s="34">
        <v>2</v>
      </c>
      <c r="E344" s="35">
        <v>1</v>
      </c>
      <c r="F344" s="35">
        <v>1</v>
      </c>
      <c r="G344" s="35">
        <v>1</v>
      </c>
      <c r="H344" s="35">
        <v>1</v>
      </c>
      <c r="I344" s="35">
        <v>1</v>
      </c>
      <c r="J344" s="35">
        <v>1</v>
      </c>
      <c r="K344" s="35">
        <v>1</v>
      </c>
      <c r="L344" s="35">
        <v>1</v>
      </c>
      <c r="M344" s="36">
        <v>1</v>
      </c>
      <c r="N344" s="37">
        <f>MIN(D344:M344)</f>
        <v>1</v>
      </c>
      <c r="O344" s="38">
        <f>C344-N344</f>
        <v>1</v>
      </c>
      <c r="P344" s="39">
        <f>O344/C344</f>
        <v>0.5</v>
      </c>
    </row>
    <row r="345" spans="1:16" ht="9.75" customHeight="1">
      <c r="A345" s="5"/>
      <c r="B345" s="33" t="s">
        <v>5</v>
      </c>
      <c r="C345" s="33">
        <v>1</v>
      </c>
      <c r="D345" s="34">
        <v>1</v>
      </c>
      <c r="E345" s="35">
        <v>0</v>
      </c>
      <c r="F345" s="35">
        <v>1</v>
      </c>
      <c r="G345" s="35">
        <v>1</v>
      </c>
      <c r="H345" s="35">
        <v>1</v>
      </c>
      <c r="I345" s="35">
        <v>1</v>
      </c>
      <c r="J345" s="35">
        <v>1</v>
      </c>
      <c r="K345" s="35">
        <v>1</v>
      </c>
      <c r="L345" s="35">
        <v>1</v>
      </c>
      <c r="M345" s="36">
        <v>1</v>
      </c>
      <c r="N345" s="37">
        <f>MIN(D345:M345)</f>
        <v>0</v>
      </c>
      <c r="O345" s="38">
        <f>C345-N345</f>
        <v>1</v>
      </c>
      <c r="P345" s="39">
        <f>O345/C345</f>
        <v>1</v>
      </c>
    </row>
    <row r="346" spans="1:16" ht="9.75" customHeight="1">
      <c r="A346" s="40"/>
      <c r="B346" s="41" t="s">
        <v>6</v>
      </c>
      <c r="C346" s="41">
        <f aca="true" t="shared" si="19" ref="C346:M346">SUM(C330:C345)</f>
        <v>3</v>
      </c>
      <c r="D346" s="42">
        <f t="shared" si="19"/>
        <v>3</v>
      </c>
      <c r="E346" s="43">
        <f t="shared" si="19"/>
        <v>1</v>
      </c>
      <c r="F346" s="43">
        <f t="shared" si="19"/>
        <v>2</v>
      </c>
      <c r="G346" s="43">
        <f t="shared" si="19"/>
        <v>2</v>
      </c>
      <c r="H346" s="43">
        <f t="shared" si="19"/>
        <v>2</v>
      </c>
      <c r="I346" s="43">
        <f t="shared" si="19"/>
        <v>2</v>
      </c>
      <c r="J346" s="43">
        <f t="shared" si="19"/>
        <v>2</v>
      </c>
      <c r="K346" s="43">
        <f t="shared" si="19"/>
        <v>2</v>
      </c>
      <c r="L346" s="43">
        <f t="shared" si="19"/>
        <v>2</v>
      </c>
      <c r="M346" s="44">
        <f t="shared" si="19"/>
        <v>2</v>
      </c>
      <c r="N346" s="45">
        <f>MIN(D346:M346)</f>
        <v>1</v>
      </c>
      <c r="O346" s="46">
        <f>C346-N346</f>
        <v>2</v>
      </c>
      <c r="P346" s="47">
        <f>O346/C346</f>
        <v>0.6666666666666666</v>
      </c>
    </row>
    <row r="347" spans="1:16" ht="9.75" customHeight="1">
      <c r="A347" s="32" t="s">
        <v>24</v>
      </c>
      <c r="B347" s="48" t="s">
        <v>0</v>
      </c>
      <c r="C347" s="48"/>
      <c r="D347" s="49"/>
      <c r="E347" s="50"/>
      <c r="F347" s="50"/>
      <c r="G347" s="50"/>
      <c r="H347" s="50"/>
      <c r="I347" s="50"/>
      <c r="J347" s="50"/>
      <c r="K347" s="50"/>
      <c r="L347" s="50"/>
      <c r="M347" s="51"/>
      <c r="N347" s="52"/>
      <c r="O347" s="53"/>
      <c r="P347" s="54"/>
    </row>
    <row r="348" spans="1:16" ht="9.75" customHeight="1">
      <c r="A348" s="5"/>
      <c r="B348" s="33" t="s">
        <v>1</v>
      </c>
      <c r="C348" s="33"/>
      <c r="D348" s="34"/>
      <c r="E348" s="35"/>
      <c r="F348" s="35"/>
      <c r="G348" s="35"/>
      <c r="H348" s="35"/>
      <c r="I348" s="35"/>
      <c r="J348" s="35"/>
      <c r="K348" s="35"/>
      <c r="L348" s="35"/>
      <c r="M348" s="36"/>
      <c r="N348" s="37"/>
      <c r="O348" s="38"/>
      <c r="P348" s="39"/>
    </row>
    <row r="349" spans="1:16" ht="9.75" customHeight="1">
      <c r="A349" s="5"/>
      <c r="B349" s="33" t="s">
        <v>2</v>
      </c>
      <c r="C349" s="33"/>
      <c r="D349" s="34"/>
      <c r="E349" s="35"/>
      <c r="F349" s="35"/>
      <c r="G349" s="35"/>
      <c r="H349" s="35"/>
      <c r="I349" s="35"/>
      <c r="J349" s="35"/>
      <c r="K349" s="35"/>
      <c r="L349" s="35"/>
      <c r="M349" s="36"/>
      <c r="N349" s="37"/>
      <c r="O349" s="38"/>
      <c r="P349" s="39"/>
    </row>
    <row r="350" spans="1:16" ht="9.75" customHeight="1">
      <c r="A350" s="5"/>
      <c r="B350" s="33" t="s">
        <v>460</v>
      </c>
      <c r="C350" s="33"/>
      <c r="D350" s="34"/>
      <c r="E350" s="35"/>
      <c r="F350" s="35"/>
      <c r="G350" s="35"/>
      <c r="H350" s="35"/>
      <c r="I350" s="35"/>
      <c r="J350" s="35"/>
      <c r="K350" s="35"/>
      <c r="L350" s="35"/>
      <c r="M350" s="36"/>
      <c r="N350" s="37"/>
      <c r="O350" s="38"/>
      <c r="P350" s="39"/>
    </row>
    <row r="351" spans="1:16" ht="9.75" customHeight="1">
      <c r="A351" s="5"/>
      <c r="B351" s="33" t="s">
        <v>460</v>
      </c>
      <c r="C351" s="33"/>
      <c r="D351" s="34"/>
      <c r="E351" s="35"/>
      <c r="F351" s="35"/>
      <c r="G351" s="35"/>
      <c r="H351" s="35"/>
      <c r="I351" s="35"/>
      <c r="J351" s="35"/>
      <c r="K351" s="35"/>
      <c r="L351" s="35"/>
      <c r="M351" s="36"/>
      <c r="N351" s="37"/>
      <c r="O351" s="38"/>
      <c r="P351" s="39"/>
    </row>
    <row r="352" spans="1:16" ht="9.75" customHeight="1">
      <c r="A352" s="5"/>
      <c r="B352" s="33" t="s">
        <v>4</v>
      </c>
      <c r="C352" s="33"/>
      <c r="D352" s="34"/>
      <c r="E352" s="35"/>
      <c r="F352" s="35"/>
      <c r="G352" s="35"/>
      <c r="H352" s="35"/>
      <c r="I352" s="35"/>
      <c r="J352" s="35"/>
      <c r="K352" s="35"/>
      <c r="L352" s="35"/>
      <c r="M352" s="36"/>
      <c r="N352" s="37"/>
      <c r="O352" s="38"/>
      <c r="P352" s="39"/>
    </row>
    <row r="353" spans="1:16" ht="9.75" customHeight="1">
      <c r="A353" s="5"/>
      <c r="B353" s="33" t="s">
        <v>258</v>
      </c>
      <c r="C353" s="33"/>
      <c r="D353" s="34"/>
      <c r="E353" s="35"/>
      <c r="F353" s="35"/>
      <c r="G353" s="35"/>
      <c r="H353" s="35"/>
      <c r="I353" s="35"/>
      <c r="J353" s="35"/>
      <c r="K353" s="35"/>
      <c r="L353" s="35"/>
      <c r="M353" s="36"/>
      <c r="N353" s="37"/>
      <c r="O353" s="38"/>
      <c r="P353" s="39"/>
    </row>
    <row r="354" spans="1:16" ht="9.75" customHeight="1">
      <c r="A354" s="5"/>
      <c r="B354" s="33" t="s">
        <v>258</v>
      </c>
      <c r="C354" s="33"/>
      <c r="D354" s="34"/>
      <c r="E354" s="35"/>
      <c r="F354" s="35"/>
      <c r="G354" s="35"/>
      <c r="H354" s="35"/>
      <c r="I354" s="35"/>
      <c r="J354" s="35"/>
      <c r="K354" s="35"/>
      <c r="L354" s="35"/>
      <c r="M354" s="36"/>
      <c r="N354" s="37"/>
      <c r="O354" s="38"/>
      <c r="P354" s="39"/>
    </row>
    <row r="355" spans="1:16" ht="9.75" customHeight="1">
      <c r="A355" s="5"/>
      <c r="B355" s="33" t="s">
        <v>258</v>
      </c>
      <c r="C355" s="33"/>
      <c r="D355" s="34"/>
      <c r="E355" s="35"/>
      <c r="F355" s="35"/>
      <c r="G355" s="35"/>
      <c r="H355" s="35"/>
      <c r="I355" s="35"/>
      <c r="J355" s="35"/>
      <c r="K355" s="35"/>
      <c r="L355" s="35"/>
      <c r="M355" s="36"/>
      <c r="N355" s="37"/>
      <c r="O355" s="38"/>
      <c r="P355" s="39"/>
    </row>
    <row r="356" spans="1:16" ht="9.75" customHeight="1">
      <c r="A356" s="5"/>
      <c r="B356" s="33" t="s">
        <v>258</v>
      </c>
      <c r="C356" s="33"/>
      <c r="D356" s="34"/>
      <c r="E356" s="35"/>
      <c r="F356" s="35"/>
      <c r="G356" s="35"/>
      <c r="H356" s="35"/>
      <c r="I356" s="35"/>
      <c r="J356" s="35"/>
      <c r="K356" s="35"/>
      <c r="L356" s="35"/>
      <c r="M356" s="36"/>
      <c r="N356" s="37"/>
      <c r="O356" s="38"/>
      <c r="P356" s="39"/>
    </row>
    <row r="357" spans="1:16" ht="9.75" customHeight="1">
      <c r="A357" s="5"/>
      <c r="B357" s="33" t="s">
        <v>258</v>
      </c>
      <c r="C357" s="33"/>
      <c r="D357" s="34"/>
      <c r="E357" s="35"/>
      <c r="F357" s="35"/>
      <c r="G357" s="35"/>
      <c r="H357" s="35"/>
      <c r="I357" s="35"/>
      <c r="J357" s="35"/>
      <c r="K357" s="35"/>
      <c r="L357" s="35"/>
      <c r="M357" s="36"/>
      <c r="N357" s="37"/>
      <c r="O357" s="38"/>
      <c r="P357" s="39"/>
    </row>
    <row r="358" spans="1:16" ht="9.75" customHeight="1">
      <c r="A358" s="5"/>
      <c r="B358" s="33" t="s">
        <v>258</v>
      </c>
      <c r="C358" s="33"/>
      <c r="D358" s="34"/>
      <c r="E358" s="35"/>
      <c r="F358" s="35"/>
      <c r="G358" s="35"/>
      <c r="H358" s="35"/>
      <c r="I358" s="35"/>
      <c r="J358" s="35"/>
      <c r="K358" s="35"/>
      <c r="L358" s="35"/>
      <c r="M358" s="36"/>
      <c r="N358" s="37"/>
      <c r="O358" s="38"/>
      <c r="P358" s="39"/>
    </row>
    <row r="359" spans="1:16" ht="9.75" customHeight="1">
      <c r="A359" s="5"/>
      <c r="B359" s="33" t="s">
        <v>93</v>
      </c>
      <c r="C359" s="33">
        <v>2</v>
      </c>
      <c r="D359" s="34">
        <v>0</v>
      </c>
      <c r="E359" s="35">
        <v>0</v>
      </c>
      <c r="F359" s="35">
        <v>0</v>
      </c>
      <c r="G359" s="35">
        <v>0</v>
      </c>
      <c r="H359" s="35">
        <v>1</v>
      </c>
      <c r="I359" s="35">
        <v>1</v>
      </c>
      <c r="J359" s="35">
        <v>1</v>
      </c>
      <c r="K359" s="35">
        <v>0</v>
      </c>
      <c r="L359" s="35">
        <v>0</v>
      </c>
      <c r="M359" s="36">
        <v>1</v>
      </c>
      <c r="N359" s="37">
        <f>MIN(D359:M359)</f>
        <v>0</v>
      </c>
      <c r="O359" s="38">
        <f>C359-N359</f>
        <v>2</v>
      </c>
      <c r="P359" s="39">
        <f>O359/C359</f>
        <v>1</v>
      </c>
    </row>
    <row r="360" spans="1:16" ht="9.75" customHeight="1">
      <c r="A360" s="5"/>
      <c r="B360" s="33" t="s">
        <v>254</v>
      </c>
      <c r="C360" s="33">
        <v>4</v>
      </c>
      <c r="D360" s="34">
        <v>1</v>
      </c>
      <c r="E360" s="35">
        <v>1</v>
      </c>
      <c r="F360" s="35">
        <v>1</v>
      </c>
      <c r="G360" s="35">
        <v>1</v>
      </c>
      <c r="H360" s="35">
        <v>1</v>
      </c>
      <c r="I360" s="35">
        <v>0</v>
      </c>
      <c r="J360" s="35">
        <v>1</v>
      </c>
      <c r="K360" s="35">
        <v>1</v>
      </c>
      <c r="L360" s="35">
        <v>0</v>
      </c>
      <c r="M360" s="36">
        <v>0</v>
      </c>
      <c r="N360" s="37">
        <f>MIN(D360:M360)</f>
        <v>0</v>
      </c>
      <c r="O360" s="38">
        <f>C360-N360</f>
        <v>4</v>
      </c>
      <c r="P360" s="39">
        <f>O360/C360</f>
        <v>1</v>
      </c>
    </row>
    <row r="361" spans="1:16" ht="9.75" customHeight="1">
      <c r="A361" s="5"/>
      <c r="B361" s="33" t="s">
        <v>255</v>
      </c>
      <c r="C361" s="33">
        <v>11</v>
      </c>
      <c r="D361" s="34">
        <v>6</v>
      </c>
      <c r="E361" s="35">
        <v>5</v>
      </c>
      <c r="F361" s="35">
        <v>5</v>
      </c>
      <c r="G361" s="35">
        <v>4</v>
      </c>
      <c r="H361" s="35">
        <v>4</v>
      </c>
      <c r="I361" s="35">
        <v>4</v>
      </c>
      <c r="J361" s="35">
        <v>5</v>
      </c>
      <c r="K361" s="35">
        <v>6</v>
      </c>
      <c r="L361" s="35">
        <v>7</v>
      </c>
      <c r="M361" s="36">
        <v>8</v>
      </c>
      <c r="N361" s="37">
        <f>MIN(D361:M361)</f>
        <v>4</v>
      </c>
      <c r="O361" s="38">
        <f>C361-N361</f>
        <v>7</v>
      </c>
      <c r="P361" s="39">
        <f>O361/C361</f>
        <v>0.6363636363636364</v>
      </c>
    </row>
    <row r="362" spans="1:16" ht="9.75" customHeight="1">
      <c r="A362" s="5"/>
      <c r="B362" s="33" t="s">
        <v>5</v>
      </c>
      <c r="C362" s="33"/>
      <c r="D362" s="34"/>
      <c r="E362" s="35"/>
      <c r="F362" s="35"/>
      <c r="G362" s="35"/>
      <c r="H362" s="35"/>
      <c r="I362" s="35"/>
      <c r="J362" s="35"/>
      <c r="K362" s="35"/>
      <c r="L362" s="35"/>
      <c r="M362" s="36"/>
      <c r="N362" s="37"/>
      <c r="O362" s="38"/>
      <c r="P362" s="39"/>
    </row>
    <row r="363" spans="1:16" ht="9.75" customHeight="1">
      <c r="A363" s="40"/>
      <c r="B363" s="41" t="s">
        <v>6</v>
      </c>
      <c r="C363" s="41">
        <f aca="true" t="shared" si="20" ref="C363:M363">SUM(C347:C362)</f>
        <v>17</v>
      </c>
      <c r="D363" s="42">
        <f t="shared" si="20"/>
        <v>7</v>
      </c>
      <c r="E363" s="43">
        <f t="shared" si="20"/>
        <v>6</v>
      </c>
      <c r="F363" s="43">
        <f t="shared" si="20"/>
        <v>6</v>
      </c>
      <c r="G363" s="43">
        <f t="shared" si="20"/>
        <v>5</v>
      </c>
      <c r="H363" s="43">
        <f t="shared" si="20"/>
        <v>6</v>
      </c>
      <c r="I363" s="43">
        <f t="shared" si="20"/>
        <v>5</v>
      </c>
      <c r="J363" s="43">
        <f t="shared" si="20"/>
        <v>7</v>
      </c>
      <c r="K363" s="43">
        <f t="shared" si="20"/>
        <v>7</v>
      </c>
      <c r="L363" s="43">
        <f t="shared" si="20"/>
        <v>7</v>
      </c>
      <c r="M363" s="44">
        <f t="shared" si="20"/>
        <v>9</v>
      </c>
      <c r="N363" s="45">
        <f>MIN(D363:M363)</f>
        <v>5</v>
      </c>
      <c r="O363" s="46">
        <f>C363-N363</f>
        <v>12</v>
      </c>
      <c r="P363" s="47">
        <f>O363/C363</f>
        <v>0.7058823529411765</v>
      </c>
    </row>
    <row r="364" spans="1:16" ht="9.75" customHeight="1">
      <c r="A364" s="32" t="s">
        <v>448</v>
      </c>
      <c r="B364" s="48" t="s">
        <v>0</v>
      </c>
      <c r="C364" s="48"/>
      <c r="D364" s="49"/>
      <c r="E364" s="50"/>
      <c r="F364" s="50"/>
      <c r="G364" s="50"/>
      <c r="H364" s="50"/>
      <c r="I364" s="50"/>
      <c r="J364" s="50"/>
      <c r="K364" s="50"/>
      <c r="L364" s="50"/>
      <c r="M364" s="51"/>
      <c r="N364" s="52"/>
      <c r="O364" s="53"/>
      <c r="P364" s="54"/>
    </row>
    <row r="365" spans="1:16" ht="9.75" customHeight="1">
      <c r="A365" s="5"/>
      <c r="B365" s="33" t="s">
        <v>1</v>
      </c>
      <c r="C365" s="33"/>
      <c r="D365" s="34"/>
      <c r="E365" s="35"/>
      <c r="F365" s="35"/>
      <c r="G365" s="35"/>
      <c r="H365" s="35"/>
      <c r="I365" s="35"/>
      <c r="J365" s="35"/>
      <c r="K365" s="35"/>
      <c r="L365" s="35"/>
      <c r="M365" s="36"/>
      <c r="N365" s="37"/>
      <c r="O365" s="38"/>
      <c r="P365" s="39"/>
    </row>
    <row r="366" spans="1:16" ht="9.75" customHeight="1">
      <c r="A366" s="5"/>
      <c r="B366" s="33" t="s">
        <v>2</v>
      </c>
      <c r="C366" s="33"/>
      <c r="D366" s="34"/>
      <c r="E366" s="35"/>
      <c r="F366" s="35"/>
      <c r="G366" s="35"/>
      <c r="H366" s="35"/>
      <c r="I366" s="35"/>
      <c r="J366" s="35"/>
      <c r="K366" s="35"/>
      <c r="L366" s="35"/>
      <c r="M366" s="36"/>
      <c r="N366" s="37"/>
      <c r="O366" s="38"/>
      <c r="P366" s="39"/>
    </row>
    <row r="367" spans="1:16" ht="9.75" customHeight="1">
      <c r="A367" s="5"/>
      <c r="B367" s="33" t="s">
        <v>460</v>
      </c>
      <c r="C367" s="33"/>
      <c r="D367" s="34"/>
      <c r="E367" s="35"/>
      <c r="F367" s="35"/>
      <c r="G367" s="35"/>
      <c r="H367" s="35"/>
      <c r="I367" s="35"/>
      <c r="J367" s="35"/>
      <c r="K367" s="35"/>
      <c r="L367" s="35"/>
      <c r="M367" s="36"/>
      <c r="N367" s="37"/>
      <c r="O367" s="38"/>
      <c r="P367" s="39"/>
    </row>
    <row r="368" spans="1:16" ht="9.75" customHeight="1">
      <c r="A368" s="5"/>
      <c r="B368" s="33" t="s">
        <v>460</v>
      </c>
      <c r="C368" s="33"/>
      <c r="D368" s="34"/>
      <c r="E368" s="35"/>
      <c r="F368" s="35"/>
      <c r="G368" s="35"/>
      <c r="H368" s="35"/>
      <c r="I368" s="35"/>
      <c r="J368" s="35"/>
      <c r="K368" s="35"/>
      <c r="L368" s="35"/>
      <c r="M368" s="36"/>
      <c r="N368" s="37"/>
      <c r="O368" s="38"/>
      <c r="P368" s="39"/>
    </row>
    <row r="369" spans="1:16" ht="9.75" customHeight="1">
      <c r="A369" s="5"/>
      <c r="B369" s="33" t="s">
        <v>4</v>
      </c>
      <c r="C369" s="33"/>
      <c r="D369" s="34"/>
      <c r="E369" s="35"/>
      <c r="F369" s="35"/>
      <c r="G369" s="35"/>
      <c r="H369" s="35"/>
      <c r="I369" s="35"/>
      <c r="J369" s="35"/>
      <c r="K369" s="35"/>
      <c r="L369" s="35"/>
      <c r="M369" s="36"/>
      <c r="N369" s="37"/>
      <c r="O369" s="38"/>
      <c r="P369" s="39"/>
    </row>
    <row r="370" spans="1:16" ht="9.75" customHeight="1">
      <c r="A370" s="5"/>
      <c r="B370" s="33" t="s">
        <v>258</v>
      </c>
      <c r="C370" s="33"/>
      <c r="D370" s="34"/>
      <c r="E370" s="35"/>
      <c r="F370" s="35"/>
      <c r="G370" s="35"/>
      <c r="H370" s="35"/>
      <c r="I370" s="35"/>
      <c r="J370" s="35"/>
      <c r="K370" s="35"/>
      <c r="L370" s="35"/>
      <c r="M370" s="36"/>
      <c r="N370" s="37"/>
      <c r="O370" s="38"/>
      <c r="P370" s="39"/>
    </row>
    <row r="371" spans="1:16" ht="9.75" customHeight="1">
      <c r="A371" s="5"/>
      <c r="B371" s="33" t="s">
        <v>258</v>
      </c>
      <c r="C371" s="33"/>
      <c r="D371" s="34"/>
      <c r="E371" s="35"/>
      <c r="F371" s="35"/>
      <c r="G371" s="35"/>
      <c r="H371" s="35"/>
      <c r="I371" s="35"/>
      <c r="J371" s="35"/>
      <c r="K371" s="35"/>
      <c r="L371" s="35"/>
      <c r="M371" s="36"/>
      <c r="N371" s="37"/>
      <c r="O371" s="38"/>
      <c r="P371" s="39"/>
    </row>
    <row r="372" spans="1:16" ht="9.75" customHeight="1">
      <c r="A372" s="5"/>
      <c r="B372" s="33" t="s">
        <v>258</v>
      </c>
      <c r="C372" s="33"/>
      <c r="D372" s="34"/>
      <c r="E372" s="35"/>
      <c r="F372" s="35"/>
      <c r="G372" s="35"/>
      <c r="H372" s="35"/>
      <c r="I372" s="35"/>
      <c r="J372" s="35"/>
      <c r="K372" s="35"/>
      <c r="L372" s="35"/>
      <c r="M372" s="36"/>
      <c r="N372" s="37"/>
      <c r="O372" s="38"/>
      <c r="P372" s="39"/>
    </row>
    <row r="373" spans="1:16" ht="9.75" customHeight="1">
      <c r="A373" s="5"/>
      <c r="B373" s="33" t="s">
        <v>258</v>
      </c>
      <c r="C373" s="33"/>
      <c r="D373" s="34"/>
      <c r="E373" s="35"/>
      <c r="F373" s="35"/>
      <c r="G373" s="35"/>
      <c r="H373" s="35"/>
      <c r="I373" s="35"/>
      <c r="J373" s="35"/>
      <c r="K373" s="35"/>
      <c r="L373" s="35"/>
      <c r="M373" s="36"/>
      <c r="N373" s="37"/>
      <c r="O373" s="38"/>
      <c r="P373" s="39"/>
    </row>
    <row r="374" spans="1:16" ht="9.75" customHeight="1">
      <c r="A374" s="5"/>
      <c r="B374" s="33" t="s">
        <v>258</v>
      </c>
      <c r="C374" s="33"/>
      <c r="D374" s="34"/>
      <c r="E374" s="35"/>
      <c r="F374" s="35"/>
      <c r="G374" s="35"/>
      <c r="H374" s="35"/>
      <c r="I374" s="35"/>
      <c r="J374" s="35"/>
      <c r="K374" s="35"/>
      <c r="L374" s="35"/>
      <c r="M374" s="36"/>
      <c r="N374" s="37"/>
      <c r="O374" s="38"/>
      <c r="P374" s="39"/>
    </row>
    <row r="375" spans="1:16" ht="9.75" customHeight="1">
      <c r="A375" s="5"/>
      <c r="B375" s="33" t="s">
        <v>258</v>
      </c>
      <c r="C375" s="33"/>
      <c r="D375" s="34"/>
      <c r="E375" s="35"/>
      <c r="F375" s="35"/>
      <c r="G375" s="35"/>
      <c r="H375" s="35"/>
      <c r="I375" s="35"/>
      <c r="J375" s="35"/>
      <c r="K375" s="35"/>
      <c r="L375" s="35"/>
      <c r="M375" s="36"/>
      <c r="N375" s="37"/>
      <c r="O375" s="38"/>
      <c r="P375" s="39"/>
    </row>
    <row r="376" spans="1:16" ht="9.75" customHeight="1">
      <c r="A376" s="5"/>
      <c r="B376" s="33" t="s">
        <v>93</v>
      </c>
      <c r="C376" s="33"/>
      <c r="D376" s="34"/>
      <c r="E376" s="35"/>
      <c r="F376" s="35"/>
      <c r="G376" s="35"/>
      <c r="H376" s="35"/>
      <c r="I376" s="35"/>
      <c r="J376" s="35"/>
      <c r="K376" s="35"/>
      <c r="L376" s="35"/>
      <c r="M376" s="36"/>
      <c r="N376" s="37"/>
      <c r="O376" s="38"/>
      <c r="P376" s="39"/>
    </row>
    <row r="377" spans="1:16" ht="9.75" customHeight="1">
      <c r="A377" s="5"/>
      <c r="B377" s="33" t="s">
        <v>254</v>
      </c>
      <c r="C377" s="33"/>
      <c r="D377" s="34"/>
      <c r="E377" s="35"/>
      <c r="F377" s="35"/>
      <c r="G377" s="35"/>
      <c r="H377" s="35"/>
      <c r="I377" s="35"/>
      <c r="J377" s="35"/>
      <c r="K377" s="35"/>
      <c r="L377" s="35"/>
      <c r="M377" s="36"/>
      <c r="N377" s="37"/>
      <c r="O377" s="38"/>
      <c r="P377" s="39"/>
    </row>
    <row r="378" spans="1:16" ht="9.75" customHeight="1">
      <c r="A378" s="5"/>
      <c r="B378" s="33" t="s">
        <v>255</v>
      </c>
      <c r="C378" s="33">
        <v>5</v>
      </c>
      <c r="D378" s="34">
        <v>3</v>
      </c>
      <c r="E378" s="35">
        <v>3</v>
      </c>
      <c r="F378" s="35">
        <v>1</v>
      </c>
      <c r="G378" s="35">
        <v>1</v>
      </c>
      <c r="H378" s="35">
        <v>1</v>
      </c>
      <c r="I378" s="35">
        <v>1</v>
      </c>
      <c r="J378" s="35">
        <v>2</v>
      </c>
      <c r="K378" s="35">
        <v>1</v>
      </c>
      <c r="L378" s="35">
        <v>1</v>
      </c>
      <c r="M378" s="36">
        <v>2</v>
      </c>
      <c r="N378" s="37">
        <f>MIN(D378:M378)</f>
        <v>1</v>
      </c>
      <c r="O378" s="38">
        <f>C378-N378</f>
        <v>4</v>
      </c>
      <c r="P378" s="39">
        <f>O378/C378</f>
        <v>0.8</v>
      </c>
    </row>
    <row r="379" spans="1:16" ht="9.75" customHeight="1">
      <c r="A379" s="5"/>
      <c r="B379" s="33" t="s">
        <v>5</v>
      </c>
      <c r="C379" s="33"/>
      <c r="D379" s="34"/>
      <c r="E379" s="35"/>
      <c r="F379" s="35"/>
      <c r="G379" s="35"/>
      <c r="H379" s="35"/>
      <c r="I379" s="35"/>
      <c r="J379" s="35"/>
      <c r="K379" s="35"/>
      <c r="L379" s="35"/>
      <c r="M379" s="36"/>
      <c r="N379" s="37"/>
      <c r="O379" s="38"/>
      <c r="P379" s="39"/>
    </row>
    <row r="380" spans="1:16" ht="9.75" customHeight="1">
      <c r="A380" s="40"/>
      <c r="B380" s="41" t="s">
        <v>6</v>
      </c>
      <c r="C380" s="41">
        <f aca="true" t="shared" si="21" ref="C380:M380">SUM(C364:C379)</f>
        <v>5</v>
      </c>
      <c r="D380" s="42">
        <f t="shared" si="21"/>
        <v>3</v>
      </c>
      <c r="E380" s="43">
        <f t="shared" si="21"/>
        <v>3</v>
      </c>
      <c r="F380" s="43">
        <f t="shared" si="21"/>
        <v>1</v>
      </c>
      <c r="G380" s="43">
        <f t="shared" si="21"/>
        <v>1</v>
      </c>
      <c r="H380" s="43">
        <f t="shared" si="21"/>
        <v>1</v>
      </c>
      <c r="I380" s="43">
        <f t="shared" si="21"/>
        <v>1</v>
      </c>
      <c r="J380" s="43">
        <f t="shared" si="21"/>
        <v>2</v>
      </c>
      <c r="K380" s="43">
        <f t="shared" si="21"/>
        <v>1</v>
      </c>
      <c r="L380" s="43">
        <f t="shared" si="21"/>
        <v>1</v>
      </c>
      <c r="M380" s="44">
        <f t="shared" si="21"/>
        <v>2</v>
      </c>
      <c r="N380" s="45">
        <f>MIN(D380:M380)</f>
        <v>1</v>
      </c>
      <c r="O380" s="46">
        <f>C380-N380</f>
        <v>4</v>
      </c>
      <c r="P380" s="47">
        <f>O380/C380</f>
        <v>0.8</v>
      </c>
    </row>
    <row r="381" spans="1:16" ht="9.75" customHeight="1">
      <c r="A381" s="32" t="s">
        <v>25</v>
      </c>
      <c r="B381" s="48" t="s">
        <v>0</v>
      </c>
      <c r="C381" s="48"/>
      <c r="D381" s="49"/>
      <c r="E381" s="50"/>
      <c r="F381" s="50"/>
      <c r="G381" s="50"/>
      <c r="H381" s="50"/>
      <c r="I381" s="50"/>
      <c r="J381" s="50"/>
      <c r="K381" s="50"/>
      <c r="L381" s="50"/>
      <c r="M381" s="51"/>
      <c r="N381" s="52"/>
      <c r="O381" s="53"/>
      <c r="P381" s="54"/>
    </row>
    <row r="382" spans="1:16" ht="9.75" customHeight="1">
      <c r="A382" s="5"/>
      <c r="B382" s="33" t="s">
        <v>1</v>
      </c>
      <c r="C382" s="33"/>
      <c r="D382" s="34"/>
      <c r="E382" s="35"/>
      <c r="F382" s="35"/>
      <c r="G382" s="35"/>
      <c r="H382" s="35"/>
      <c r="I382" s="35"/>
      <c r="J382" s="35"/>
      <c r="K382" s="35"/>
      <c r="L382" s="35"/>
      <c r="M382" s="36"/>
      <c r="N382" s="37"/>
      <c r="O382" s="38"/>
      <c r="P382" s="39"/>
    </row>
    <row r="383" spans="1:16" ht="9.75" customHeight="1">
      <c r="A383" s="5"/>
      <c r="B383" s="33" t="s">
        <v>2</v>
      </c>
      <c r="C383" s="33"/>
      <c r="D383" s="34"/>
      <c r="E383" s="35"/>
      <c r="F383" s="35"/>
      <c r="G383" s="35"/>
      <c r="H383" s="35"/>
      <c r="I383" s="35"/>
      <c r="J383" s="35"/>
      <c r="K383" s="35"/>
      <c r="L383" s="35"/>
      <c r="M383" s="36"/>
      <c r="N383" s="37"/>
      <c r="O383" s="38"/>
      <c r="P383" s="39"/>
    </row>
    <row r="384" spans="1:16" ht="9.75" customHeight="1">
      <c r="A384" s="5"/>
      <c r="B384" s="33" t="s">
        <v>460</v>
      </c>
      <c r="C384" s="33"/>
      <c r="D384" s="34"/>
      <c r="E384" s="35"/>
      <c r="F384" s="35"/>
      <c r="G384" s="35"/>
      <c r="H384" s="35"/>
      <c r="I384" s="35"/>
      <c r="J384" s="35"/>
      <c r="K384" s="35"/>
      <c r="L384" s="35"/>
      <c r="M384" s="36"/>
      <c r="N384" s="37"/>
      <c r="O384" s="38"/>
      <c r="P384" s="39"/>
    </row>
    <row r="385" spans="1:16" ht="9.75" customHeight="1">
      <c r="A385" s="5"/>
      <c r="B385" s="33" t="s">
        <v>460</v>
      </c>
      <c r="C385" s="33"/>
      <c r="D385" s="34"/>
      <c r="E385" s="35"/>
      <c r="F385" s="35"/>
      <c r="G385" s="35"/>
      <c r="H385" s="35"/>
      <c r="I385" s="35"/>
      <c r="J385" s="35"/>
      <c r="K385" s="35"/>
      <c r="L385" s="35"/>
      <c r="M385" s="36"/>
      <c r="N385" s="37"/>
      <c r="O385" s="38"/>
      <c r="P385" s="39"/>
    </row>
    <row r="386" spans="1:16" ht="9.75" customHeight="1">
      <c r="A386" s="5"/>
      <c r="B386" s="33" t="s">
        <v>4</v>
      </c>
      <c r="C386" s="33"/>
      <c r="D386" s="34"/>
      <c r="E386" s="35"/>
      <c r="F386" s="35"/>
      <c r="G386" s="35"/>
      <c r="H386" s="35"/>
      <c r="I386" s="35"/>
      <c r="J386" s="35"/>
      <c r="K386" s="35"/>
      <c r="L386" s="35"/>
      <c r="M386" s="36"/>
      <c r="N386" s="37"/>
      <c r="O386" s="38"/>
      <c r="P386" s="39"/>
    </row>
    <row r="387" spans="1:16" ht="9.75" customHeight="1">
      <c r="A387" s="5"/>
      <c r="B387" s="33" t="s">
        <v>258</v>
      </c>
      <c r="C387" s="33"/>
      <c r="D387" s="34"/>
      <c r="E387" s="35"/>
      <c r="F387" s="35"/>
      <c r="G387" s="35"/>
      <c r="H387" s="35"/>
      <c r="I387" s="35"/>
      <c r="J387" s="35"/>
      <c r="K387" s="35"/>
      <c r="L387" s="35"/>
      <c r="M387" s="36"/>
      <c r="N387" s="37"/>
      <c r="O387" s="38"/>
      <c r="P387" s="39"/>
    </row>
    <row r="388" spans="1:16" ht="9.75" customHeight="1">
      <c r="A388" s="5"/>
      <c r="B388" s="33" t="s">
        <v>258</v>
      </c>
      <c r="C388" s="33"/>
      <c r="D388" s="34"/>
      <c r="E388" s="35"/>
      <c r="F388" s="35"/>
      <c r="G388" s="35"/>
      <c r="H388" s="35"/>
      <c r="I388" s="35"/>
      <c r="J388" s="35"/>
      <c r="K388" s="35"/>
      <c r="L388" s="35"/>
      <c r="M388" s="36"/>
      <c r="N388" s="37"/>
      <c r="O388" s="38"/>
      <c r="P388" s="39"/>
    </row>
    <row r="389" spans="1:16" ht="9.75" customHeight="1">
      <c r="A389" s="5"/>
      <c r="B389" s="33" t="s">
        <v>258</v>
      </c>
      <c r="C389" s="33"/>
      <c r="D389" s="34"/>
      <c r="E389" s="35"/>
      <c r="F389" s="35"/>
      <c r="G389" s="35"/>
      <c r="H389" s="35"/>
      <c r="I389" s="35"/>
      <c r="J389" s="35"/>
      <c r="K389" s="35"/>
      <c r="L389" s="35"/>
      <c r="M389" s="36"/>
      <c r="N389" s="37"/>
      <c r="O389" s="38"/>
      <c r="P389" s="39"/>
    </row>
    <row r="390" spans="1:16" ht="9.75" customHeight="1">
      <c r="A390" s="5"/>
      <c r="B390" s="33" t="s">
        <v>258</v>
      </c>
      <c r="C390" s="33"/>
      <c r="D390" s="34"/>
      <c r="E390" s="35"/>
      <c r="F390" s="35"/>
      <c r="G390" s="35"/>
      <c r="H390" s="35"/>
      <c r="I390" s="35"/>
      <c r="J390" s="35"/>
      <c r="K390" s="35"/>
      <c r="L390" s="35"/>
      <c r="M390" s="36"/>
      <c r="N390" s="37"/>
      <c r="O390" s="38"/>
      <c r="P390" s="39"/>
    </row>
    <row r="391" spans="1:16" ht="9.75" customHeight="1">
      <c r="A391" s="5"/>
      <c r="B391" s="33" t="s">
        <v>258</v>
      </c>
      <c r="C391" s="33"/>
      <c r="D391" s="34"/>
      <c r="E391" s="35"/>
      <c r="F391" s="35"/>
      <c r="G391" s="35"/>
      <c r="H391" s="35"/>
      <c r="I391" s="35"/>
      <c r="J391" s="35"/>
      <c r="K391" s="35"/>
      <c r="L391" s="35"/>
      <c r="M391" s="36"/>
      <c r="N391" s="37"/>
      <c r="O391" s="38"/>
      <c r="P391" s="39"/>
    </row>
    <row r="392" spans="1:16" ht="9.75" customHeight="1">
      <c r="A392" s="5"/>
      <c r="B392" s="33" t="s">
        <v>258</v>
      </c>
      <c r="C392" s="33"/>
      <c r="D392" s="34"/>
      <c r="E392" s="35"/>
      <c r="F392" s="35"/>
      <c r="G392" s="35"/>
      <c r="H392" s="35"/>
      <c r="I392" s="35"/>
      <c r="J392" s="35"/>
      <c r="K392" s="35"/>
      <c r="L392" s="35"/>
      <c r="M392" s="36"/>
      <c r="N392" s="37"/>
      <c r="O392" s="38"/>
      <c r="P392" s="39"/>
    </row>
    <row r="393" spans="1:16" ht="9.75" customHeight="1">
      <c r="A393" s="5"/>
      <c r="B393" s="33" t="s">
        <v>93</v>
      </c>
      <c r="C393" s="33"/>
      <c r="D393" s="34"/>
      <c r="E393" s="35"/>
      <c r="F393" s="35"/>
      <c r="G393" s="35"/>
      <c r="H393" s="35"/>
      <c r="I393" s="35"/>
      <c r="J393" s="35"/>
      <c r="K393" s="35"/>
      <c r="L393" s="35"/>
      <c r="M393" s="36"/>
      <c r="N393" s="37"/>
      <c r="O393" s="38"/>
      <c r="P393" s="39"/>
    </row>
    <row r="394" spans="1:16" ht="9.75" customHeight="1">
      <c r="A394" s="5"/>
      <c r="B394" s="33" t="s">
        <v>254</v>
      </c>
      <c r="C394" s="33"/>
      <c r="D394" s="34"/>
      <c r="E394" s="35"/>
      <c r="F394" s="35"/>
      <c r="G394" s="35"/>
      <c r="H394" s="35"/>
      <c r="I394" s="35"/>
      <c r="J394" s="35"/>
      <c r="K394" s="35"/>
      <c r="L394" s="35"/>
      <c r="M394" s="36"/>
      <c r="N394" s="37"/>
      <c r="O394" s="38"/>
      <c r="P394" s="39"/>
    </row>
    <row r="395" spans="1:16" ht="9.75" customHeight="1">
      <c r="A395" s="5"/>
      <c r="B395" s="33" t="s">
        <v>255</v>
      </c>
      <c r="C395" s="33">
        <v>8</v>
      </c>
      <c r="D395" s="34">
        <v>3</v>
      </c>
      <c r="E395" s="35">
        <v>1</v>
      </c>
      <c r="F395" s="35">
        <v>1</v>
      </c>
      <c r="G395" s="35">
        <v>1</v>
      </c>
      <c r="H395" s="35">
        <v>2</v>
      </c>
      <c r="I395" s="35">
        <v>1</v>
      </c>
      <c r="J395" s="35">
        <v>1</v>
      </c>
      <c r="K395" s="35">
        <v>1</v>
      </c>
      <c r="L395" s="35">
        <v>2</v>
      </c>
      <c r="M395" s="36">
        <v>1</v>
      </c>
      <c r="N395" s="37">
        <f>MIN(D395:M395)</f>
        <v>1</v>
      </c>
      <c r="O395" s="38">
        <f>C395-N395</f>
        <v>7</v>
      </c>
      <c r="P395" s="39">
        <f>O395/C395</f>
        <v>0.875</v>
      </c>
    </row>
    <row r="396" spans="1:16" ht="9.75" customHeight="1">
      <c r="A396" s="5"/>
      <c r="B396" s="33" t="s">
        <v>5</v>
      </c>
      <c r="C396" s="33"/>
      <c r="D396" s="34"/>
      <c r="E396" s="35"/>
      <c r="F396" s="35"/>
      <c r="G396" s="35"/>
      <c r="H396" s="35"/>
      <c r="I396" s="35"/>
      <c r="J396" s="35"/>
      <c r="K396" s="35"/>
      <c r="L396" s="35"/>
      <c r="M396" s="36"/>
      <c r="N396" s="37"/>
      <c r="O396" s="38"/>
      <c r="P396" s="39"/>
    </row>
    <row r="397" spans="1:16" ht="9.75" customHeight="1">
      <c r="A397" s="40"/>
      <c r="B397" s="41" t="s">
        <v>6</v>
      </c>
      <c r="C397" s="41">
        <f aca="true" t="shared" si="22" ref="C397:M397">SUM(C381:C396)</f>
        <v>8</v>
      </c>
      <c r="D397" s="42">
        <f t="shared" si="22"/>
        <v>3</v>
      </c>
      <c r="E397" s="43">
        <f t="shared" si="22"/>
        <v>1</v>
      </c>
      <c r="F397" s="43">
        <f t="shared" si="22"/>
        <v>1</v>
      </c>
      <c r="G397" s="43">
        <f t="shared" si="22"/>
        <v>1</v>
      </c>
      <c r="H397" s="43">
        <f t="shared" si="22"/>
        <v>2</v>
      </c>
      <c r="I397" s="43">
        <f t="shared" si="22"/>
        <v>1</v>
      </c>
      <c r="J397" s="43">
        <f t="shared" si="22"/>
        <v>1</v>
      </c>
      <c r="K397" s="43">
        <f t="shared" si="22"/>
        <v>1</v>
      </c>
      <c r="L397" s="43">
        <f t="shared" si="22"/>
        <v>2</v>
      </c>
      <c r="M397" s="44">
        <f t="shared" si="22"/>
        <v>1</v>
      </c>
      <c r="N397" s="45">
        <f>MIN(D397:M397)</f>
        <v>1</v>
      </c>
      <c r="O397" s="46">
        <f>C397-N397</f>
        <v>7</v>
      </c>
      <c r="P397" s="47">
        <f>O397/C397</f>
        <v>0.875</v>
      </c>
    </row>
    <row r="398" spans="1:16" ht="9.75" customHeight="1">
      <c r="A398" s="32" t="s">
        <v>26</v>
      </c>
      <c r="B398" s="48" t="s">
        <v>0</v>
      </c>
      <c r="C398" s="48"/>
      <c r="D398" s="49"/>
      <c r="E398" s="50"/>
      <c r="F398" s="50"/>
      <c r="G398" s="50"/>
      <c r="H398" s="50"/>
      <c r="I398" s="50"/>
      <c r="J398" s="50"/>
      <c r="K398" s="50"/>
      <c r="L398" s="50"/>
      <c r="M398" s="51"/>
      <c r="N398" s="52"/>
      <c r="O398" s="53"/>
      <c r="P398" s="54"/>
    </row>
    <row r="399" spans="1:16" ht="9.75" customHeight="1">
      <c r="A399" s="5"/>
      <c r="B399" s="33" t="s">
        <v>1</v>
      </c>
      <c r="C399" s="33"/>
      <c r="D399" s="34"/>
      <c r="E399" s="35"/>
      <c r="F399" s="35"/>
      <c r="G399" s="35"/>
      <c r="H399" s="35"/>
      <c r="I399" s="35"/>
      <c r="J399" s="35"/>
      <c r="K399" s="35"/>
      <c r="L399" s="35"/>
      <c r="M399" s="36"/>
      <c r="N399" s="37"/>
      <c r="O399" s="38"/>
      <c r="P399" s="39"/>
    </row>
    <row r="400" spans="1:16" ht="9.75" customHeight="1">
      <c r="A400" s="5"/>
      <c r="B400" s="33" t="s">
        <v>2</v>
      </c>
      <c r="C400" s="33"/>
      <c r="D400" s="34"/>
      <c r="E400" s="35"/>
      <c r="F400" s="35"/>
      <c r="G400" s="35"/>
      <c r="H400" s="35"/>
      <c r="I400" s="35"/>
      <c r="J400" s="35"/>
      <c r="K400" s="35"/>
      <c r="L400" s="35"/>
      <c r="M400" s="36"/>
      <c r="N400" s="37"/>
      <c r="O400" s="38"/>
      <c r="P400" s="39"/>
    </row>
    <row r="401" spans="1:16" ht="9.75" customHeight="1">
      <c r="A401" s="5"/>
      <c r="B401" s="33" t="s">
        <v>456</v>
      </c>
      <c r="C401" s="33">
        <v>27</v>
      </c>
      <c r="D401" s="34">
        <v>20</v>
      </c>
      <c r="E401" s="35">
        <v>8</v>
      </c>
      <c r="F401" s="35">
        <v>0</v>
      </c>
      <c r="G401" s="35">
        <v>1</v>
      </c>
      <c r="H401" s="35">
        <v>1</v>
      </c>
      <c r="I401" s="35">
        <v>0</v>
      </c>
      <c r="J401" s="35">
        <v>0</v>
      </c>
      <c r="K401" s="35">
        <v>1</v>
      </c>
      <c r="L401" s="35">
        <v>1</v>
      </c>
      <c r="M401" s="36">
        <v>1</v>
      </c>
      <c r="N401" s="37">
        <f>MIN(D401:M401)</f>
        <v>0</v>
      </c>
      <c r="O401" s="38">
        <f>C401-N401</f>
        <v>27</v>
      </c>
      <c r="P401" s="39">
        <f>O401/C401</f>
        <v>1</v>
      </c>
    </row>
    <row r="402" spans="1:16" ht="9.75" customHeight="1">
      <c r="A402" s="5"/>
      <c r="B402" s="33" t="s">
        <v>460</v>
      </c>
      <c r="C402" s="33"/>
      <c r="D402" s="34"/>
      <c r="E402" s="35"/>
      <c r="F402" s="35"/>
      <c r="G402" s="35"/>
      <c r="H402" s="35"/>
      <c r="I402" s="35"/>
      <c r="J402" s="35"/>
      <c r="K402" s="35"/>
      <c r="L402" s="35"/>
      <c r="M402" s="36"/>
      <c r="N402" s="37"/>
      <c r="O402" s="38"/>
      <c r="P402" s="39"/>
    </row>
    <row r="403" spans="1:16" ht="9.75" customHeight="1">
      <c r="A403" s="5"/>
      <c r="B403" s="33" t="s">
        <v>4</v>
      </c>
      <c r="C403" s="33"/>
      <c r="D403" s="34"/>
      <c r="E403" s="35"/>
      <c r="F403" s="35"/>
      <c r="G403" s="35"/>
      <c r="H403" s="35"/>
      <c r="I403" s="35"/>
      <c r="J403" s="35"/>
      <c r="K403" s="35"/>
      <c r="L403" s="35"/>
      <c r="M403" s="36"/>
      <c r="N403" s="37"/>
      <c r="O403" s="38"/>
      <c r="P403" s="39"/>
    </row>
    <row r="404" spans="1:16" ht="9.75" customHeight="1">
      <c r="A404" s="5"/>
      <c r="B404" s="33" t="s">
        <v>258</v>
      </c>
      <c r="C404" s="33"/>
      <c r="D404" s="34"/>
      <c r="E404" s="35"/>
      <c r="F404" s="35"/>
      <c r="G404" s="35"/>
      <c r="H404" s="35"/>
      <c r="I404" s="35"/>
      <c r="J404" s="35"/>
      <c r="K404" s="35"/>
      <c r="L404" s="35"/>
      <c r="M404" s="36"/>
      <c r="N404" s="37"/>
      <c r="O404" s="38"/>
      <c r="P404" s="39"/>
    </row>
    <row r="405" spans="1:16" ht="9.75" customHeight="1">
      <c r="A405" s="5"/>
      <c r="B405" s="33" t="s">
        <v>258</v>
      </c>
      <c r="C405" s="33"/>
      <c r="D405" s="34"/>
      <c r="E405" s="35"/>
      <c r="F405" s="35"/>
      <c r="G405" s="35"/>
      <c r="H405" s="35"/>
      <c r="I405" s="35"/>
      <c r="J405" s="35"/>
      <c r="K405" s="35"/>
      <c r="L405" s="35"/>
      <c r="M405" s="36"/>
      <c r="N405" s="37"/>
      <c r="O405" s="38"/>
      <c r="P405" s="39"/>
    </row>
    <row r="406" spans="1:16" ht="9.75" customHeight="1">
      <c r="A406" s="5"/>
      <c r="B406" s="33" t="s">
        <v>258</v>
      </c>
      <c r="C406" s="33"/>
      <c r="D406" s="34"/>
      <c r="E406" s="35"/>
      <c r="F406" s="35"/>
      <c r="G406" s="35"/>
      <c r="H406" s="35"/>
      <c r="I406" s="35"/>
      <c r="J406" s="35"/>
      <c r="K406" s="35"/>
      <c r="L406" s="35"/>
      <c r="M406" s="36"/>
      <c r="N406" s="37"/>
      <c r="O406" s="38"/>
      <c r="P406" s="39"/>
    </row>
    <row r="407" spans="1:16" ht="9.75" customHeight="1">
      <c r="A407" s="5"/>
      <c r="B407" s="33" t="s">
        <v>258</v>
      </c>
      <c r="C407" s="33"/>
      <c r="D407" s="34"/>
      <c r="E407" s="35"/>
      <c r="F407" s="35"/>
      <c r="G407" s="35"/>
      <c r="H407" s="35"/>
      <c r="I407" s="35"/>
      <c r="J407" s="35"/>
      <c r="K407" s="35"/>
      <c r="L407" s="35"/>
      <c r="M407" s="36"/>
      <c r="N407" s="37"/>
      <c r="O407" s="38"/>
      <c r="P407" s="39"/>
    </row>
    <row r="408" spans="1:16" ht="9.75" customHeight="1">
      <c r="A408" s="5"/>
      <c r="B408" s="33" t="s">
        <v>258</v>
      </c>
      <c r="C408" s="33"/>
      <c r="D408" s="34"/>
      <c r="E408" s="35"/>
      <c r="F408" s="35"/>
      <c r="G408" s="35"/>
      <c r="H408" s="35"/>
      <c r="I408" s="35"/>
      <c r="J408" s="35"/>
      <c r="K408" s="35"/>
      <c r="L408" s="35"/>
      <c r="M408" s="36"/>
      <c r="N408" s="37"/>
      <c r="O408" s="38"/>
      <c r="P408" s="39"/>
    </row>
    <row r="409" spans="1:16" ht="9.75" customHeight="1">
      <c r="A409" s="5"/>
      <c r="B409" s="33" t="s">
        <v>258</v>
      </c>
      <c r="C409" s="33"/>
      <c r="D409" s="34"/>
      <c r="E409" s="35"/>
      <c r="F409" s="35"/>
      <c r="G409" s="35"/>
      <c r="H409" s="35"/>
      <c r="I409" s="35"/>
      <c r="J409" s="35"/>
      <c r="K409" s="35"/>
      <c r="L409" s="35"/>
      <c r="M409" s="36"/>
      <c r="N409" s="37"/>
      <c r="O409" s="38"/>
      <c r="P409" s="39"/>
    </row>
    <row r="410" spans="1:16" ht="9.75" customHeight="1">
      <c r="A410" s="5"/>
      <c r="B410" s="33" t="s">
        <v>93</v>
      </c>
      <c r="C410" s="33">
        <v>2</v>
      </c>
      <c r="D410" s="34">
        <v>1</v>
      </c>
      <c r="E410" s="35">
        <v>0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1</v>
      </c>
      <c r="M410" s="36">
        <v>1</v>
      </c>
      <c r="N410" s="37">
        <f>MIN(D410:M410)</f>
        <v>0</v>
      </c>
      <c r="O410" s="38">
        <f>C410-N410</f>
        <v>2</v>
      </c>
      <c r="P410" s="39">
        <f>O410/C410</f>
        <v>1</v>
      </c>
    </row>
    <row r="411" spans="1:16" ht="9.75" customHeight="1">
      <c r="A411" s="5"/>
      <c r="B411" s="33" t="s">
        <v>254</v>
      </c>
      <c r="C411" s="33"/>
      <c r="D411" s="34"/>
      <c r="E411" s="35"/>
      <c r="F411" s="35"/>
      <c r="G411" s="35"/>
      <c r="H411" s="35"/>
      <c r="I411" s="35"/>
      <c r="J411" s="35"/>
      <c r="K411" s="35"/>
      <c r="L411" s="35"/>
      <c r="M411" s="36"/>
      <c r="N411" s="37"/>
      <c r="O411" s="38"/>
      <c r="P411" s="39"/>
    </row>
    <row r="412" spans="1:16" ht="9.75" customHeight="1">
      <c r="A412" s="5"/>
      <c r="B412" s="33" t="s">
        <v>255</v>
      </c>
      <c r="C412" s="33"/>
      <c r="D412" s="34"/>
      <c r="E412" s="35"/>
      <c r="F412" s="35"/>
      <c r="G412" s="35"/>
      <c r="H412" s="35"/>
      <c r="I412" s="35"/>
      <c r="J412" s="35"/>
      <c r="K412" s="35"/>
      <c r="L412" s="35"/>
      <c r="M412" s="36"/>
      <c r="N412" s="37"/>
      <c r="O412" s="38"/>
      <c r="P412" s="39"/>
    </row>
    <row r="413" spans="1:16" ht="9.75" customHeight="1">
      <c r="A413" s="5"/>
      <c r="B413" s="33" t="s">
        <v>5</v>
      </c>
      <c r="C413" s="33">
        <v>1</v>
      </c>
      <c r="D413" s="34">
        <v>1</v>
      </c>
      <c r="E413" s="35">
        <v>1</v>
      </c>
      <c r="F413" s="35">
        <v>0</v>
      </c>
      <c r="G413" s="35">
        <v>0</v>
      </c>
      <c r="H413" s="35">
        <v>0</v>
      </c>
      <c r="I413" s="35">
        <v>0</v>
      </c>
      <c r="J413" s="35">
        <v>1</v>
      </c>
      <c r="K413" s="35">
        <v>1</v>
      </c>
      <c r="L413" s="35">
        <v>0</v>
      </c>
      <c r="M413" s="36">
        <v>0</v>
      </c>
      <c r="N413" s="37">
        <f>MIN(D413:M413)</f>
        <v>0</v>
      </c>
      <c r="O413" s="38">
        <f>C413-N413</f>
        <v>1</v>
      </c>
      <c r="P413" s="39">
        <f>O413/C413</f>
        <v>1</v>
      </c>
    </row>
    <row r="414" spans="1:16" ht="9.75" customHeight="1">
      <c r="A414" s="40"/>
      <c r="B414" s="41" t="s">
        <v>6</v>
      </c>
      <c r="C414" s="41">
        <f aca="true" t="shared" si="23" ref="C414:M414">SUM(C398:C413)</f>
        <v>30</v>
      </c>
      <c r="D414" s="42">
        <f t="shared" si="23"/>
        <v>22</v>
      </c>
      <c r="E414" s="43">
        <f t="shared" si="23"/>
        <v>9</v>
      </c>
      <c r="F414" s="43">
        <f t="shared" si="23"/>
        <v>0</v>
      </c>
      <c r="G414" s="43">
        <f t="shared" si="23"/>
        <v>1</v>
      </c>
      <c r="H414" s="43">
        <f t="shared" si="23"/>
        <v>1</v>
      </c>
      <c r="I414" s="43">
        <f t="shared" si="23"/>
        <v>0</v>
      </c>
      <c r="J414" s="43">
        <f t="shared" si="23"/>
        <v>1</v>
      </c>
      <c r="K414" s="43">
        <f t="shared" si="23"/>
        <v>2</v>
      </c>
      <c r="L414" s="43">
        <f t="shared" si="23"/>
        <v>2</v>
      </c>
      <c r="M414" s="44">
        <f t="shared" si="23"/>
        <v>2</v>
      </c>
      <c r="N414" s="45">
        <f>MIN(D414:M414)</f>
        <v>0</v>
      </c>
      <c r="O414" s="46">
        <f>C414-N414</f>
        <v>30</v>
      </c>
      <c r="P414" s="47">
        <f>O414/C414</f>
        <v>1</v>
      </c>
    </row>
    <row r="415" spans="1:16" ht="9.75" customHeight="1">
      <c r="A415" s="32" t="s">
        <v>485</v>
      </c>
      <c r="B415" s="48" t="s">
        <v>0</v>
      </c>
      <c r="C415" s="48"/>
      <c r="D415" s="49"/>
      <c r="E415" s="50"/>
      <c r="F415" s="50"/>
      <c r="G415" s="50"/>
      <c r="H415" s="50"/>
      <c r="I415" s="50"/>
      <c r="J415" s="50"/>
      <c r="K415" s="50"/>
      <c r="L415" s="50"/>
      <c r="M415" s="51"/>
      <c r="N415" s="52"/>
      <c r="O415" s="53"/>
      <c r="P415" s="54"/>
    </row>
    <row r="416" spans="1:16" ht="9.75" customHeight="1">
      <c r="A416" s="5"/>
      <c r="B416" s="33" t="s">
        <v>1</v>
      </c>
      <c r="C416" s="33"/>
      <c r="D416" s="34"/>
      <c r="E416" s="35"/>
      <c r="F416" s="35"/>
      <c r="G416" s="35"/>
      <c r="H416" s="35"/>
      <c r="I416" s="35"/>
      <c r="J416" s="35"/>
      <c r="K416" s="35"/>
      <c r="L416" s="35"/>
      <c r="M416" s="36"/>
      <c r="N416" s="37"/>
      <c r="O416" s="38"/>
      <c r="P416" s="39"/>
    </row>
    <row r="417" spans="1:16" ht="9.75" customHeight="1">
      <c r="A417" s="5"/>
      <c r="B417" s="33" t="s">
        <v>2</v>
      </c>
      <c r="C417" s="33"/>
      <c r="D417" s="34"/>
      <c r="E417" s="35"/>
      <c r="F417" s="35"/>
      <c r="G417" s="35"/>
      <c r="H417" s="35"/>
      <c r="I417" s="35"/>
      <c r="J417" s="35"/>
      <c r="K417" s="35"/>
      <c r="L417" s="35"/>
      <c r="M417" s="36"/>
      <c r="N417" s="37"/>
      <c r="O417" s="38"/>
      <c r="P417" s="39"/>
    </row>
    <row r="418" spans="1:16" ht="9.75" customHeight="1">
      <c r="A418" s="5"/>
      <c r="B418" s="33" t="s">
        <v>460</v>
      </c>
      <c r="C418" s="33"/>
      <c r="D418" s="34"/>
      <c r="E418" s="35"/>
      <c r="F418" s="35"/>
      <c r="G418" s="35"/>
      <c r="H418" s="35"/>
      <c r="I418" s="35"/>
      <c r="J418" s="35"/>
      <c r="K418" s="35"/>
      <c r="L418" s="35"/>
      <c r="M418" s="36"/>
      <c r="N418" s="37"/>
      <c r="O418" s="38"/>
      <c r="P418" s="39"/>
    </row>
    <row r="419" spans="1:16" ht="9.75" customHeight="1">
      <c r="A419" s="5"/>
      <c r="B419" s="33" t="s">
        <v>460</v>
      </c>
      <c r="C419" s="33"/>
      <c r="D419" s="34"/>
      <c r="E419" s="35"/>
      <c r="F419" s="35"/>
      <c r="G419" s="35"/>
      <c r="H419" s="35"/>
      <c r="I419" s="35"/>
      <c r="J419" s="35"/>
      <c r="K419" s="35"/>
      <c r="L419" s="35"/>
      <c r="M419" s="36"/>
      <c r="N419" s="37"/>
      <c r="O419" s="38"/>
      <c r="P419" s="39"/>
    </row>
    <row r="420" spans="1:16" ht="9.75" customHeight="1">
      <c r="A420" s="5"/>
      <c r="B420" s="33" t="s">
        <v>4</v>
      </c>
      <c r="C420" s="33"/>
      <c r="D420" s="34"/>
      <c r="E420" s="35"/>
      <c r="F420" s="35"/>
      <c r="G420" s="35"/>
      <c r="H420" s="35"/>
      <c r="I420" s="35"/>
      <c r="J420" s="35"/>
      <c r="K420" s="35"/>
      <c r="L420" s="35"/>
      <c r="M420" s="36"/>
      <c r="N420" s="37"/>
      <c r="O420" s="38"/>
      <c r="P420" s="39"/>
    </row>
    <row r="421" spans="1:16" ht="9.75" customHeight="1">
      <c r="A421" s="5"/>
      <c r="B421" s="33" t="s">
        <v>324</v>
      </c>
      <c r="C421" s="33">
        <v>5</v>
      </c>
      <c r="D421" s="34">
        <v>0</v>
      </c>
      <c r="E421" s="35">
        <v>0</v>
      </c>
      <c r="F421" s="35">
        <v>1</v>
      </c>
      <c r="G421" s="35">
        <v>0</v>
      </c>
      <c r="H421" s="35">
        <v>1</v>
      </c>
      <c r="I421" s="35">
        <v>1</v>
      </c>
      <c r="J421" s="35">
        <v>1</v>
      </c>
      <c r="K421" s="35">
        <v>1</v>
      </c>
      <c r="L421" s="35">
        <v>1</v>
      </c>
      <c r="M421" s="36">
        <v>1</v>
      </c>
      <c r="N421" s="37">
        <f>MIN(D421:M421)</f>
        <v>0</v>
      </c>
      <c r="O421" s="38">
        <f>C421-N421</f>
        <v>5</v>
      </c>
      <c r="P421" s="39">
        <f>O421/C421</f>
        <v>1</v>
      </c>
    </row>
    <row r="422" spans="1:16" ht="9.75" customHeight="1">
      <c r="A422" s="5"/>
      <c r="B422" s="33" t="s">
        <v>486</v>
      </c>
      <c r="C422" s="33">
        <v>5</v>
      </c>
      <c r="D422" s="34">
        <v>1</v>
      </c>
      <c r="E422" s="35">
        <v>1</v>
      </c>
      <c r="F422" s="35">
        <v>1</v>
      </c>
      <c r="G422" s="35">
        <v>1</v>
      </c>
      <c r="H422" s="35">
        <v>1</v>
      </c>
      <c r="I422" s="35">
        <v>2</v>
      </c>
      <c r="J422" s="35">
        <v>1</v>
      </c>
      <c r="K422" s="35">
        <v>1</v>
      </c>
      <c r="L422" s="35">
        <v>0</v>
      </c>
      <c r="M422" s="36">
        <v>0</v>
      </c>
      <c r="N422" s="37">
        <f>MIN(D422:M422)</f>
        <v>0</v>
      </c>
      <c r="O422" s="38">
        <f>C422-N422</f>
        <v>5</v>
      </c>
      <c r="P422" s="39">
        <f>O422/C422</f>
        <v>1</v>
      </c>
    </row>
    <row r="423" spans="1:16" ht="9.75" customHeight="1">
      <c r="A423" s="5"/>
      <c r="B423" s="33" t="s">
        <v>258</v>
      </c>
      <c r="C423" s="33"/>
      <c r="D423" s="34"/>
      <c r="E423" s="35"/>
      <c r="F423" s="35"/>
      <c r="G423" s="35"/>
      <c r="H423" s="35"/>
      <c r="I423" s="35"/>
      <c r="J423" s="35"/>
      <c r="K423" s="35"/>
      <c r="L423" s="35"/>
      <c r="M423" s="36"/>
      <c r="N423" s="37"/>
      <c r="O423" s="38"/>
      <c r="P423" s="39"/>
    </row>
    <row r="424" spans="1:16" ht="9.75" customHeight="1">
      <c r="A424" s="5"/>
      <c r="B424" s="33" t="s">
        <v>258</v>
      </c>
      <c r="C424" s="33"/>
      <c r="D424" s="34"/>
      <c r="E424" s="35"/>
      <c r="F424" s="35"/>
      <c r="G424" s="35"/>
      <c r="H424" s="35"/>
      <c r="I424" s="35"/>
      <c r="J424" s="35"/>
      <c r="K424" s="35"/>
      <c r="L424" s="35"/>
      <c r="M424" s="36"/>
      <c r="N424" s="37"/>
      <c r="O424" s="38"/>
      <c r="P424" s="39"/>
    </row>
    <row r="425" spans="1:16" ht="9.75" customHeight="1">
      <c r="A425" s="5"/>
      <c r="B425" s="33" t="s">
        <v>258</v>
      </c>
      <c r="C425" s="33"/>
      <c r="D425" s="34"/>
      <c r="E425" s="35"/>
      <c r="F425" s="35"/>
      <c r="G425" s="35"/>
      <c r="H425" s="35"/>
      <c r="I425" s="35"/>
      <c r="J425" s="35"/>
      <c r="K425" s="35"/>
      <c r="L425" s="35"/>
      <c r="M425" s="36"/>
      <c r="N425" s="37"/>
      <c r="O425" s="38"/>
      <c r="P425" s="39"/>
    </row>
    <row r="426" spans="1:16" ht="9.75" customHeight="1">
      <c r="A426" s="5"/>
      <c r="B426" s="33" t="s">
        <v>258</v>
      </c>
      <c r="C426" s="33"/>
      <c r="D426" s="34"/>
      <c r="E426" s="35"/>
      <c r="F426" s="35"/>
      <c r="G426" s="35"/>
      <c r="H426" s="35"/>
      <c r="I426" s="35"/>
      <c r="J426" s="35"/>
      <c r="K426" s="35"/>
      <c r="L426" s="35"/>
      <c r="M426" s="36"/>
      <c r="N426" s="37"/>
      <c r="O426" s="38"/>
      <c r="P426" s="39"/>
    </row>
    <row r="427" spans="1:16" ht="9.75" customHeight="1">
      <c r="A427" s="5"/>
      <c r="B427" s="33" t="s">
        <v>93</v>
      </c>
      <c r="C427" s="33">
        <v>2</v>
      </c>
      <c r="D427" s="34">
        <v>1</v>
      </c>
      <c r="E427" s="35">
        <v>0</v>
      </c>
      <c r="F427" s="35">
        <v>0</v>
      </c>
      <c r="G427" s="35">
        <v>0</v>
      </c>
      <c r="H427" s="35">
        <v>0</v>
      </c>
      <c r="I427" s="35">
        <v>1</v>
      </c>
      <c r="J427" s="35">
        <v>0</v>
      </c>
      <c r="K427" s="35">
        <v>1</v>
      </c>
      <c r="L427" s="35">
        <v>1</v>
      </c>
      <c r="M427" s="36">
        <v>2</v>
      </c>
      <c r="N427" s="37">
        <f>MIN(D427:M427)</f>
        <v>0</v>
      </c>
      <c r="O427" s="38">
        <f>C427-N427</f>
        <v>2</v>
      </c>
      <c r="P427" s="39">
        <f>O427/C427</f>
        <v>1</v>
      </c>
    </row>
    <row r="428" spans="1:16" ht="9.75" customHeight="1">
      <c r="A428" s="5"/>
      <c r="B428" s="33" t="s">
        <v>254</v>
      </c>
      <c r="C428" s="33"/>
      <c r="D428" s="34"/>
      <c r="E428" s="35"/>
      <c r="F428" s="35"/>
      <c r="G428" s="35"/>
      <c r="H428" s="35"/>
      <c r="I428" s="35"/>
      <c r="J428" s="35"/>
      <c r="K428" s="35"/>
      <c r="L428" s="35"/>
      <c r="M428" s="36"/>
      <c r="N428" s="37"/>
      <c r="O428" s="38"/>
      <c r="P428" s="39"/>
    </row>
    <row r="429" spans="1:16" ht="9.75" customHeight="1">
      <c r="A429" s="5"/>
      <c r="B429" s="33" t="s">
        <v>255</v>
      </c>
      <c r="C429" s="33"/>
      <c r="D429" s="34"/>
      <c r="E429" s="35"/>
      <c r="F429" s="35"/>
      <c r="G429" s="35"/>
      <c r="H429" s="35"/>
      <c r="I429" s="35"/>
      <c r="J429" s="35"/>
      <c r="K429" s="35"/>
      <c r="L429" s="35"/>
      <c r="M429" s="36"/>
      <c r="N429" s="37"/>
      <c r="O429" s="38"/>
      <c r="P429" s="39"/>
    </row>
    <row r="430" spans="1:16" ht="9.75" customHeight="1">
      <c r="A430" s="5"/>
      <c r="B430" s="33" t="s">
        <v>5</v>
      </c>
      <c r="C430" s="33"/>
      <c r="D430" s="34"/>
      <c r="E430" s="35"/>
      <c r="F430" s="35"/>
      <c r="G430" s="35"/>
      <c r="H430" s="35"/>
      <c r="I430" s="35"/>
      <c r="J430" s="35"/>
      <c r="K430" s="35"/>
      <c r="L430" s="35"/>
      <c r="M430" s="36"/>
      <c r="N430" s="37"/>
      <c r="O430" s="38"/>
      <c r="P430" s="39"/>
    </row>
    <row r="431" spans="1:16" ht="9.75" customHeight="1">
      <c r="A431" s="40"/>
      <c r="B431" s="41" t="s">
        <v>6</v>
      </c>
      <c r="C431" s="41">
        <f aca="true" t="shared" si="24" ref="C431:M431">SUM(C415:C430)</f>
        <v>12</v>
      </c>
      <c r="D431" s="42">
        <f t="shared" si="24"/>
        <v>2</v>
      </c>
      <c r="E431" s="43">
        <f t="shared" si="24"/>
        <v>1</v>
      </c>
      <c r="F431" s="43">
        <f t="shared" si="24"/>
        <v>2</v>
      </c>
      <c r="G431" s="43">
        <f t="shared" si="24"/>
        <v>1</v>
      </c>
      <c r="H431" s="43">
        <f t="shared" si="24"/>
        <v>2</v>
      </c>
      <c r="I431" s="43">
        <f t="shared" si="24"/>
        <v>4</v>
      </c>
      <c r="J431" s="43">
        <f t="shared" si="24"/>
        <v>2</v>
      </c>
      <c r="K431" s="43">
        <f t="shared" si="24"/>
        <v>3</v>
      </c>
      <c r="L431" s="43">
        <f t="shared" si="24"/>
        <v>2</v>
      </c>
      <c r="M431" s="44">
        <f t="shared" si="24"/>
        <v>3</v>
      </c>
      <c r="N431" s="45">
        <f>MIN(D431:M431)</f>
        <v>1</v>
      </c>
      <c r="O431" s="46">
        <f>C431-N431</f>
        <v>11</v>
      </c>
      <c r="P431" s="47">
        <f>O431/C431</f>
        <v>0.9166666666666666</v>
      </c>
    </row>
    <row r="432" spans="1:16" ht="9.75" customHeight="1">
      <c r="A432" s="32" t="s">
        <v>27</v>
      </c>
      <c r="B432" s="48" t="s">
        <v>0</v>
      </c>
      <c r="C432" s="48"/>
      <c r="D432" s="49"/>
      <c r="E432" s="50"/>
      <c r="F432" s="50"/>
      <c r="G432" s="50"/>
      <c r="H432" s="50"/>
      <c r="I432" s="50"/>
      <c r="J432" s="50"/>
      <c r="K432" s="50"/>
      <c r="L432" s="50"/>
      <c r="M432" s="51"/>
      <c r="N432" s="52"/>
      <c r="O432" s="53"/>
      <c r="P432" s="54"/>
    </row>
    <row r="433" spans="1:16" ht="9.75" customHeight="1">
      <c r="A433" s="5"/>
      <c r="B433" s="33" t="s">
        <v>1</v>
      </c>
      <c r="C433" s="33"/>
      <c r="D433" s="34"/>
      <c r="E433" s="35"/>
      <c r="F433" s="35"/>
      <c r="G433" s="35"/>
      <c r="H433" s="35"/>
      <c r="I433" s="35"/>
      <c r="J433" s="35"/>
      <c r="K433" s="35"/>
      <c r="L433" s="35"/>
      <c r="M433" s="36"/>
      <c r="N433" s="37"/>
      <c r="O433" s="38"/>
      <c r="P433" s="39"/>
    </row>
    <row r="434" spans="1:16" ht="9.75" customHeight="1">
      <c r="A434" s="5"/>
      <c r="B434" s="33" t="s">
        <v>2</v>
      </c>
      <c r="C434" s="33"/>
      <c r="D434" s="34"/>
      <c r="E434" s="35"/>
      <c r="F434" s="35"/>
      <c r="G434" s="35"/>
      <c r="H434" s="35"/>
      <c r="I434" s="35"/>
      <c r="J434" s="35"/>
      <c r="K434" s="35"/>
      <c r="L434" s="35"/>
      <c r="M434" s="36"/>
      <c r="N434" s="37"/>
      <c r="O434" s="38"/>
      <c r="P434" s="39"/>
    </row>
    <row r="435" spans="1:16" ht="9.75" customHeight="1">
      <c r="A435" s="5"/>
      <c r="B435" s="33" t="s">
        <v>455</v>
      </c>
      <c r="C435" s="33">
        <v>10</v>
      </c>
      <c r="D435" s="34">
        <v>8</v>
      </c>
      <c r="E435" s="35">
        <v>6</v>
      </c>
      <c r="F435" s="35">
        <v>5</v>
      </c>
      <c r="G435" s="35">
        <v>5</v>
      </c>
      <c r="H435" s="35">
        <v>5</v>
      </c>
      <c r="I435" s="35">
        <v>4</v>
      </c>
      <c r="J435" s="35">
        <v>5</v>
      </c>
      <c r="K435" s="35">
        <v>4</v>
      </c>
      <c r="L435" s="35">
        <v>2</v>
      </c>
      <c r="M435" s="36">
        <v>0</v>
      </c>
      <c r="N435" s="37">
        <f>MIN(D435:M435)</f>
        <v>0</v>
      </c>
      <c r="O435" s="38">
        <f>C435-N435</f>
        <v>10</v>
      </c>
      <c r="P435" s="39">
        <f>O435/C435</f>
        <v>1</v>
      </c>
    </row>
    <row r="436" spans="1:16" ht="9.75" customHeight="1">
      <c r="A436" s="5"/>
      <c r="B436" s="33" t="s">
        <v>460</v>
      </c>
      <c r="C436" s="33"/>
      <c r="D436" s="34"/>
      <c r="E436" s="35"/>
      <c r="F436" s="35"/>
      <c r="G436" s="35"/>
      <c r="H436" s="35"/>
      <c r="I436" s="35"/>
      <c r="J436" s="35"/>
      <c r="K436" s="35"/>
      <c r="L436" s="35"/>
      <c r="M436" s="36"/>
      <c r="N436" s="37"/>
      <c r="O436" s="38"/>
      <c r="P436" s="39"/>
    </row>
    <row r="437" spans="1:16" ht="9.75" customHeight="1">
      <c r="A437" s="5"/>
      <c r="B437" s="33" t="s">
        <v>4</v>
      </c>
      <c r="C437" s="33"/>
      <c r="D437" s="34"/>
      <c r="E437" s="35"/>
      <c r="F437" s="35"/>
      <c r="G437" s="35"/>
      <c r="H437" s="35"/>
      <c r="I437" s="35"/>
      <c r="J437" s="35"/>
      <c r="K437" s="35"/>
      <c r="L437" s="35"/>
      <c r="M437" s="36"/>
      <c r="N437" s="37"/>
      <c r="O437" s="38"/>
      <c r="P437" s="39"/>
    </row>
    <row r="438" spans="1:16" ht="9.75" customHeight="1">
      <c r="A438" s="5"/>
      <c r="B438" s="33" t="s">
        <v>258</v>
      </c>
      <c r="C438" s="33"/>
      <c r="D438" s="34"/>
      <c r="E438" s="35"/>
      <c r="F438" s="35"/>
      <c r="G438" s="35"/>
      <c r="H438" s="35"/>
      <c r="I438" s="35"/>
      <c r="J438" s="35"/>
      <c r="K438" s="35"/>
      <c r="L438" s="35"/>
      <c r="M438" s="36"/>
      <c r="N438" s="37"/>
      <c r="O438" s="38"/>
      <c r="P438" s="39"/>
    </row>
    <row r="439" spans="1:16" ht="9.75" customHeight="1">
      <c r="A439" s="5"/>
      <c r="B439" s="33" t="s">
        <v>258</v>
      </c>
      <c r="C439" s="33"/>
      <c r="D439" s="34"/>
      <c r="E439" s="35"/>
      <c r="F439" s="35"/>
      <c r="G439" s="35"/>
      <c r="H439" s="35"/>
      <c r="I439" s="35"/>
      <c r="J439" s="35"/>
      <c r="K439" s="35"/>
      <c r="L439" s="35"/>
      <c r="M439" s="36"/>
      <c r="N439" s="37"/>
      <c r="O439" s="38"/>
      <c r="P439" s="39"/>
    </row>
    <row r="440" spans="1:16" ht="9.75" customHeight="1">
      <c r="A440" s="5"/>
      <c r="B440" s="33" t="s">
        <v>258</v>
      </c>
      <c r="C440" s="33"/>
      <c r="D440" s="34"/>
      <c r="E440" s="35"/>
      <c r="F440" s="35"/>
      <c r="G440" s="35"/>
      <c r="H440" s="35"/>
      <c r="I440" s="35"/>
      <c r="J440" s="35"/>
      <c r="K440" s="35"/>
      <c r="L440" s="35"/>
      <c r="M440" s="36"/>
      <c r="N440" s="37"/>
      <c r="O440" s="38"/>
      <c r="P440" s="39"/>
    </row>
    <row r="441" spans="1:16" ht="9.75" customHeight="1">
      <c r="A441" s="5"/>
      <c r="B441" s="33" t="s">
        <v>258</v>
      </c>
      <c r="C441" s="33"/>
      <c r="D441" s="34"/>
      <c r="E441" s="35"/>
      <c r="F441" s="35"/>
      <c r="G441" s="35"/>
      <c r="H441" s="35"/>
      <c r="I441" s="35"/>
      <c r="J441" s="35"/>
      <c r="K441" s="35"/>
      <c r="L441" s="35"/>
      <c r="M441" s="36"/>
      <c r="N441" s="37"/>
      <c r="O441" s="38"/>
      <c r="P441" s="39"/>
    </row>
    <row r="442" spans="1:16" ht="9.75" customHeight="1">
      <c r="A442" s="5"/>
      <c r="B442" s="33" t="s">
        <v>258</v>
      </c>
      <c r="C442" s="33"/>
      <c r="D442" s="34"/>
      <c r="E442" s="35"/>
      <c r="F442" s="35"/>
      <c r="G442" s="35"/>
      <c r="H442" s="35"/>
      <c r="I442" s="35"/>
      <c r="J442" s="35"/>
      <c r="K442" s="35"/>
      <c r="L442" s="35"/>
      <c r="M442" s="36"/>
      <c r="N442" s="37"/>
      <c r="O442" s="38"/>
      <c r="P442" s="39"/>
    </row>
    <row r="443" spans="1:16" ht="9.75" customHeight="1">
      <c r="A443" s="5"/>
      <c r="B443" s="33" t="s">
        <v>258</v>
      </c>
      <c r="C443" s="33"/>
      <c r="D443" s="34"/>
      <c r="E443" s="35"/>
      <c r="F443" s="35"/>
      <c r="G443" s="35"/>
      <c r="H443" s="35"/>
      <c r="I443" s="35"/>
      <c r="J443" s="35"/>
      <c r="K443" s="35"/>
      <c r="L443" s="35"/>
      <c r="M443" s="36"/>
      <c r="N443" s="37"/>
      <c r="O443" s="38"/>
      <c r="P443" s="39"/>
    </row>
    <row r="444" spans="1:16" ht="9.75" customHeight="1">
      <c r="A444" s="5"/>
      <c r="B444" s="33" t="s">
        <v>93</v>
      </c>
      <c r="C444" s="33">
        <v>3</v>
      </c>
      <c r="D444" s="34">
        <v>1</v>
      </c>
      <c r="E444" s="35">
        <v>1</v>
      </c>
      <c r="F444" s="35">
        <v>0</v>
      </c>
      <c r="G444" s="35">
        <v>0</v>
      </c>
      <c r="H444" s="35">
        <v>1</v>
      </c>
      <c r="I444" s="35">
        <v>1</v>
      </c>
      <c r="J444" s="35">
        <v>1</v>
      </c>
      <c r="K444" s="35">
        <v>1</v>
      </c>
      <c r="L444" s="35">
        <v>1</v>
      </c>
      <c r="M444" s="36">
        <v>0</v>
      </c>
      <c r="N444" s="37">
        <f>MIN(D444:M444)</f>
        <v>0</v>
      </c>
      <c r="O444" s="38">
        <f>C444-N444</f>
        <v>3</v>
      </c>
      <c r="P444" s="39">
        <f>O444/C444</f>
        <v>1</v>
      </c>
    </row>
    <row r="445" spans="1:16" ht="9.75" customHeight="1">
      <c r="A445" s="5"/>
      <c r="B445" s="33" t="s">
        <v>254</v>
      </c>
      <c r="C445" s="33">
        <v>3</v>
      </c>
      <c r="D445" s="34">
        <v>2</v>
      </c>
      <c r="E445" s="35">
        <v>1</v>
      </c>
      <c r="F445" s="35">
        <v>1</v>
      </c>
      <c r="G445" s="35">
        <v>2</v>
      </c>
      <c r="H445" s="35">
        <v>1</v>
      </c>
      <c r="I445" s="35">
        <v>2</v>
      </c>
      <c r="J445" s="35">
        <v>1</v>
      </c>
      <c r="K445" s="35">
        <v>1</v>
      </c>
      <c r="L445" s="35">
        <v>0</v>
      </c>
      <c r="M445" s="36">
        <v>0</v>
      </c>
      <c r="N445" s="37">
        <f>MIN(D445:M445)</f>
        <v>0</v>
      </c>
      <c r="O445" s="38">
        <f>C445-N445</f>
        <v>3</v>
      </c>
      <c r="P445" s="39">
        <f>O445/C445</f>
        <v>1</v>
      </c>
    </row>
    <row r="446" spans="1:16" ht="9.75" customHeight="1">
      <c r="A446" s="5"/>
      <c r="B446" s="33" t="s">
        <v>255</v>
      </c>
      <c r="C446" s="33">
        <v>3</v>
      </c>
      <c r="D446" s="34">
        <v>2</v>
      </c>
      <c r="E446" s="35">
        <v>2</v>
      </c>
      <c r="F446" s="35">
        <v>2</v>
      </c>
      <c r="G446" s="35">
        <v>2</v>
      </c>
      <c r="H446" s="35">
        <v>2</v>
      </c>
      <c r="I446" s="35">
        <v>2</v>
      </c>
      <c r="J446" s="35">
        <v>2</v>
      </c>
      <c r="K446" s="35">
        <v>2</v>
      </c>
      <c r="L446" s="35">
        <v>2</v>
      </c>
      <c r="M446" s="36">
        <v>1</v>
      </c>
      <c r="N446" s="37">
        <f>MIN(D446:M446)</f>
        <v>1</v>
      </c>
      <c r="O446" s="38">
        <f>C446-N446</f>
        <v>2</v>
      </c>
      <c r="P446" s="39">
        <f>O446/C446</f>
        <v>0.6666666666666666</v>
      </c>
    </row>
    <row r="447" spans="1:16" ht="9.75" customHeight="1">
      <c r="A447" s="5"/>
      <c r="B447" s="33" t="s">
        <v>5</v>
      </c>
      <c r="C447" s="33">
        <v>3</v>
      </c>
      <c r="D447" s="34">
        <v>2</v>
      </c>
      <c r="E447" s="35">
        <v>2</v>
      </c>
      <c r="F447" s="35">
        <v>1</v>
      </c>
      <c r="G447" s="35">
        <v>1</v>
      </c>
      <c r="H447" s="35">
        <v>1</v>
      </c>
      <c r="I447" s="35">
        <v>1</v>
      </c>
      <c r="J447" s="35">
        <v>1</v>
      </c>
      <c r="K447" s="35">
        <v>1</v>
      </c>
      <c r="L447" s="35">
        <v>0</v>
      </c>
      <c r="M447" s="36">
        <v>0</v>
      </c>
      <c r="N447" s="37">
        <f>MIN(D447:M447)</f>
        <v>0</v>
      </c>
      <c r="O447" s="38">
        <f>C447-N447</f>
        <v>3</v>
      </c>
      <c r="P447" s="39">
        <f>O447/C447</f>
        <v>1</v>
      </c>
    </row>
    <row r="448" spans="1:16" ht="9.75" customHeight="1">
      <c r="A448" s="40"/>
      <c r="B448" s="41" t="s">
        <v>6</v>
      </c>
      <c r="C448" s="41">
        <f aca="true" t="shared" si="25" ref="C448:M448">SUM(C432:C447)</f>
        <v>22</v>
      </c>
      <c r="D448" s="42">
        <f t="shared" si="25"/>
        <v>15</v>
      </c>
      <c r="E448" s="43">
        <f t="shared" si="25"/>
        <v>12</v>
      </c>
      <c r="F448" s="43">
        <f t="shared" si="25"/>
        <v>9</v>
      </c>
      <c r="G448" s="43">
        <f t="shared" si="25"/>
        <v>10</v>
      </c>
      <c r="H448" s="43">
        <f t="shared" si="25"/>
        <v>10</v>
      </c>
      <c r="I448" s="43">
        <f t="shared" si="25"/>
        <v>10</v>
      </c>
      <c r="J448" s="43">
        <f t="shared" si="25"/>
        <v>10</v>
      </c>
      <c r="K448" s="43">
        <f t="shared" si="25"/>
        <v>9</v>
      </c>
      <c r="L448" s="43">
        <f t="shared" si="25"/>
        <v>5</v>
      </c>
      <c r="M448" s="44">
        <f t="shared" si="25"/>
        <v>1</v>
      </c>
      <c r="N448" s="45">
        <f>MIN(D448:M448)</f>
        <v>1</v>
      </c>
      <c r="O448" s="46">
        <f>C448-N448</f>
        <v>21</v>
      </c>
      <c r="P448" s="47">
        <f>O448/C448</f>
        <v>0.9545454545454546</v>
      </c>
    </row>
    <row r="449" spans="1:16" ht="9.75" customHeight="1">
      <c r="A449" s="32" t="s">
        <v>28</v>
      </c>
      <c r="B449" s="48" t="s">
        <v>0</v>
      </c>
      <c r="C449" s="48"/>
      <c r="D449" s="49"/>
      <c r="E449" s="50"/>
      <c r="F449" s="50"/>
      <c r="G449" s="50"/>
      <c r="H449" s="50"/>
      <c r="I449" s="50"/>
      <c r="J449" s="50"/>
      <c r="K449" s="50"/>
      <c r="L449" s="50"/>
      <c r="M449" s="51"/>
      <c r="N449" s="52"/>
      <c r="O449" s="53"/>
      <c r="P449" s="54"/>
    </row>
    <row r="450" spans="1:16" ht="9.75" customHeight="1">
      <c r="A450" s="5"/>
      <c r="B450" s="33" t="s">
        <v>1</v>
      </c>
      <c r="C450" s="33"/>
      <c r="D450" s="34"/>
      <c r="E450" s="35"/>
      <c r="F450" s="35"/>
      <c r="G450" s="35"/>
      <c r="H450" s="35"/>
      <c r="I450" s="35"/>
      <c r="J450" s="35"/>
      <c r="K450" s="35"/>
      <c r="L450" s="35"/>
      <c r="M450" s="36"/>
      <c r="N450" s="37"/>
      <c r="O450" s="38"/>
      <c r="P450" s="39"/>
    </row>
    <row r="451" spans="1:16" ht="9.75" customHeight="1">
      <c r="A451" s="5"/>
      <c r="B451" s="33" t="s">
        <v>2</v>
      </c>
      <c r="C451" s="33"/>
      <c r="D451" s="34"/>
      <c r="E451" s="35"/>
      <c r="F451" s="35"/>
      <c r="G451" s="35"/>
      <c r="H451" s="35"/>
      <c r="I451" s="35"/>
      <c r="J451" s="35"/>
      <c r="K451" s="35"/>
      <c r="L451" s="35"/>
      <c r="M451" s="36"/>
      <c r="N451" s="37"/>
      <c r="O451" s="38"/>
      <c r="P451" s="39"/>
    </row>
    <row r="452" spans="1:16" ht="9.75" customHeight="1">
      <c r="A452" s="5"/>
      <c r="B452" s="33" t="s">
        <v>455</v>
      </c>
      <c r="C452" s="33">
        <v>5</v>
      </c>
      <c r="D452" s="34">
        <v>2</v>
      </c>
      <c r="E452" s="35">
        <v>2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1</v>
      </c>
      <c r="M452" s="36">
        <v>1</v>
      </c>
      <c r="N452" s="37">
        <f>MIN(D452:M452)</f>
        <v>0</v>
      </c>
      <c r="O452" s="38">
        <f>C452-N452</f>
        <v>5</v>
      </c>
      <c r="P452" s="39">
        <f>O452/C452</f>
        <v>1</v>
      </c>
    </row>
    <row r="453" spans="1:16" ht="9.75" customHeight="1">
      <c r="A453" s="5"/>
      <c r="B453" s="33" t="s">
        <v>460</v>
      </c>
      <c r="C453" s="33"/>
      <c r="D453" s="34"/>
      <c r="E453" s="35"/>
      <c r="F453" s="35"/>
      <c r="G453" s="35"/>
      <c r="H453" s="35"/>
      <c r="I453" s="35"/>
      <c r="J453" s="35"/>
      <c r="K453" s="35"/>
      <c r="L453" s="35"/>
      <c r="M453" s="36"/>
      <c r="N453" s="37"/>
      <c r="O453" s="38"/>
      <c r="P453" s="39"/>
    </row>
    <row r="454" spans="1:16" ht="9.75" customHeight="1">
      <c r="A454" s="5"/>
      <c r="B454" s="33" t="s">
        <v>4</v>
      </c>
      <c r="C454" s="33"/>
      <c r="D454" s="34"/>
      <c r="E454" s="35"/>
      <c r="F454" s="35"/>
      <c r="G454" s="35"/>
      <c r="H454" s="35"/>
      <c r="I454" s="35"/>
      <c r="J454" s="35"/>
      <c r="K454" s="35"/>
      <c r="L454" s="35"/>
      <c r="M454" s="36"/>
      <c r="N454" s="37"/>
      <c r="O454" s="38"/>
      <c r="P454" s="39"/>
    </row>
    <row r="455" spans="1:16" ht="9.75" customHeight="1">
      <c r="A455" s="5"/>
      <c r="B455" s="33" t="s">
        <v>258</v>
      </c>
      <c r="C455" s="33"/>
      <c r="D455" s="34"/>
      <c r="E455" s="35"/>
      <c r="F455" s="35"/>
      <c r="G455" s="35"/>
      <c r="H455" s="35"/>
      <c r="I455" s="35"/>
      <c r="J455" s="35"/>
      <c r="K455" s="35"/>
      <c r="L455" s="35"/>
      <c r="M455" s="36"/>
      <c r="N455" s="37"/>
      <c r="O455" s="38"/>
      <c r="P455" s="39"/>
    </row>
    <row r="456" spans="1:16" ht="9.75" customHeight="1">
      <c r="A456" s="5"/>
      <c r="B456" s="33" t="s">
        <v>258</v>
      </c>
      <c r="C456" s="33"/>
      <c r="D456" s="34"/>
      <c r="E456" s="35"/>
      <c r="F456" s="35"/>
      <c r="G456" s="35"/>
      <c r="H456" s="35"/>
      <c r="I456" s="35"/>
      <c r="J456" s="35"/>
      <c r="K456" s="35"/>
      <c r="L456" s="35"/>
      <c r="M456" s="36"/>
      <c r="N456" s="37"/>
      <c r="O456" s="38"/>
      <c r="P456" s="39"/>
    </row>
    <row r="457" spans="1:16" ht="9.75" customHeight="1">
      <c r="A457" s="5"/>
      <c r="B457" s="33" t="s">
        <v>258</v>
      </c>
      <c r="C457" s="33"/>
      <c r="D457" s="34"/>
      <c r="E457" s="35"/>
      <c r="F457" s="35"/>
      <c r="G457" s="35"/>
      <c r="H457" s="35"/>
      <c r="I457" s="35"/>
      <c r="J457" s="35"/>
      <c r="K457" s="35"/>
      <c r="L457" s="35"/>
      <c r="M457" s="36"/>
      <c r="N457" s="37"/>
      <c r="O457" s="38"/>
      <c r="P457" s="39"/>
    </row>
    <row r="458" spans="1:16" ht="9.75" customHeight="1">
      <c r="A458" s="5"/>
      <c r="B458" s="33" t="s">
        <v>258</v>
      </c>
      <c r="C458" s="33"/>
      <c r="D458" s="34"/>
      <c r="E458" s="35"/>
      <c r="F458" s="35"/>
      <c r="G458" s="35"/>
      <c r="H458" s="35"/>
      <c r="I458" s="35"/>
      <c r="J458" s="35"/>
      <c r="K458" s="35"/>
      <c r="L458" s="35"/>
      <c r="M458" s="36"/>
      <c r="N458" s="37"/>
      <c r="O458" s="38"/>
      <c r="P458" s="39"/>
    </row>
    <row r="459" spans="1:16" ht="9.75" customHeight="1">
      <c r="A459" s="5"/>
      <c r="B459" s="33" t="s">
        <v>258</v>
      </c>
      <c r="C459" s="33"/>
      <c r="D459" s="34"/>
      <c r="E459" s="35"/>
      <c r="F459" s="35"/>
      <c r="G459" s="35"/>
      <c r="H459" s="35"/>
      <c r="I459" s="35"/>
      <c r="J459" s="35"/>
      <c r="K459" s="35"/>
      <c r="L459" s="35"/>
      <c r="M459" s="36"/>
      <c r="N459" s="37"/>
      <c r="O459" s="38"/>
      <c r="P459" s="39"/>
    </row>
    <row r="460" spans="1:16" ht="9.75" customHeight="1">
      <c r="A460" s="5"/>
      <c r="B460" s="33" t="s">
        <v>258</v>
      </c>
      <c r="C460" s="33"/>
      <c r="D460" s="34"/>
      <c r="E460" s="35"/>
      <c r="F460" s="35"/>
      <c r="G460" s="35"/>
      <c r="H460" s="35"/>
      <c r="I460" s="35"/>
      <c r="J460" s="35"/>
      <c r="K460" s="35"/>
      <c r="L460" s="35"/>
      <c r="M460" s="36"/>
      <c r="N460" s="37"/>
      <c r="O460" s="38"/>
      <c r="P460" s="39"/>
    </row>
    <row r="461" spans="1:16" ht="9.75" customHeight="1">
      <c r="A461" s="5"/>
      <c r="B461" s="33" t="s">
        <v>93</v>
      </c>
      <c r="C461" s="33">
        <v>3</v>
      </c>
      <c r="D461" s="34">
        <v>2</v>
      </c>
      <c r="E461" s="35">
        <v>2</v>
      </c>
      <c r="F461" s="35">
        <v>1</v>
      </c>
      <c r="G461" s="35">
        <v>1</v>
      </c>
      <c r="H461" s="35">
        <v>1</v>
      </c>
      <c r="I461" s="35">
        <v>1</v>
      </c>
      <c r="J461" s="35">
        <v>0</v>
      </c>
      <c r="K461" s="35">
        <v>0</v>
      </c>
      <c r="L461" s="35">
        <v>1</v>
      </c>
      <c r="M461" s="36">
        <v>1</v>
      </c>
      <c r="N461" s="37">
        <f>MIN(D461:M461)</f>
        <v>0</v>
      </c>
      <c r="O461" s="38">
        <f>C461-N461</f>
        <v>3</v>
      </c>
      <c r="P461" s="39">
        <f>O461/C461</f>
        <v>1</v>
      </c>
    </row>
    <row r="462" spans="1:16" ht="9.75" customHeight="1">
      <c r="A462" s="5"/>
      <c r="B462" s="33" t="s">
        <v>254</v>
      </c>
      <c r="C462" s="33">
        <v>3</v>
      </c>
      <c r="D462" s="34">
        <v>0</v>
      </c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1</v>
      </c>
      <c r="M462" s="36">
        <v>0</v>
      </c>
      <c r="N462" s="37">
        <f>MIN(D462:M462)</f>
        <v>0</v>
      </c>
      <c r="O462" s="38">
        <f>C462-N462</f>
        <v>3</v>
      </c>
      <c r="P462" s="39">
        <f>O462/C462</f>
        <v>1</v>
      </c>
    </row>
    <row r="463" spans="1:16" ht="9.75" customHeight="1">
      <c r="A463" s="5"/>
      <c r="B463" s="33" t="s">
        <v>255</v>
      </c>
      <c r="C463" s="33"/>
      <c r="D463" s="34"/>
      <c r="E463" s="35"/>
      <c r="F463" s="35"/>
      <c r="G463" s="35"/>
      <c r="H463" s="35"/>
      <c r="I463" s="35"/>
      <c r="J463" s="35"/>
      <c r="K463" s="35"/>
      <c r="L463" s="35"/>
      <c r="M463" s="36"/>
      <c r="N463" s="37"/>
      <c r="O463" s="38"/>
      <c r="P463" s="39"/>
    </row>
    <row r="464" spans="1:16" ht="9.75" customHeight="1">
      <c r="A464" s="5"/>
      <c r="B464" s="33" t="s">
        <v>5</v>
      </c>
      <c r="C464" s="33">
        <v>3</v>
      </c>
      <c r="D464" s="34">
        <v>3</v>
      </c>
      <c r="E464" s="35">
        <v>3</v>
      </c>
      <c r="F464" s="35">
        <v>1</v>
      </c>
      <c r="G464" s="35">
        <v>2</v>
      </c>
      <c r="H464" s="35">
        <v>1</v>
      </c>
      <c r="I464" s="35">
        <v>1</v>
      </c>
      <c r="J464" s="35">
        <v>1</v>
      </c>
      <c r="K464" s="35">
        <v>2</v>
      </c>
      <c r="L464" s="35">
        <v>2</v>
      </c>
      <c r="M464" s="36">
        <v>1</v>
      </c>
      <c r="N464" s="37">
        <f>MIN(D464:M464)</f>
        <v>1</v>
      </c>
      <c r="O464" s="38">
        <f>C464-N464</f>
        <v>2</v>
      </c>
      <c r="P464" s="39">
        <f>O464/C464</f>
        <v>0.6666666666666666</v>
      </c>
    </row>
    <row r="465" spans="1:16" ht="9.75" customHeight="1">
      <c r="A465" s="40"/>
      <c r="B465" s="41" t="s">
        <v>6</v>
      </c>
      <c r="C465" s="41">
        <f aca="true" t="shared" si="26" ref="C465:M465">SUM(C449:C464)</f>
        <v>14</v>
      </c>
      <c r="D465" s="42">
        <f t="shared" si="26"/>
        <v>7</v>
      </c>
      <c r="E465" s="43">
        <f t="shared" si="26"/>
        <v>7</v>
      </c>
      <c r="F465" s="43">
        <f t="shared" si="26"/>
        <v>2</v>
      </c>
      <c r="G465" s="43">
        <f t="shared" si="26"/>
        <v>3</v>
      </c>
      <c r="H465" s="43">
        <f t="shared" si="26"/>
        <v>2</v>
      </c>
      <c r="I465" s="43">
        <f t="shared" si="26"/>
        <v>2</v>
      </c>
      <c r="J465" s="43">
        <f t="shared" si="26"/>
        <v>1</v>
      </c>
      <c r="K465" s="43">
        <f t="shared" si="26"/>
        <v>2</v>
      </c>
      <c r="L465" s="43">
        <f t="shared" si="26"/>
        <v>5</v>
      </c>
      <c r="M465" s="44">
        <f t="shared" si="26"/>
        <v>3</v>
      </c>
      <c r="N465" s="45">
        <f>MIN(D465:M465)</f>
        <v>1</v>
      </c>
      <c r="O465" s="46">
        <f>C465-N465</f>
        <v>13</v>
      </c>
      <c r="P465" s="47">
        <f>O465/C465</f>
        <v>0.9285714285714286</v>
      </c>
    </row>
    <row r="466" spans="1:16" ht="9.75" customHeight="1">
      <c r="A466" s="32" t="s">
        <v>29</v>
      </c>
      <c r="B466" s="48" t="s">
        <v>0</v>
      </c>
      <c r="C466" s="48"/>
      <c r="D466" s="49"/>
      <c r="E466" s="50"/>
      <c r="F466" s="50"/>
      <c r="G466" s="50"/>
      <c r="H466" s="50"/>
      <c r="I466" s="50"/>
      <c r="J466" s="50"/>
      <c r="K466" s="50"/>
      <c r="L466" s="50"/>
      <c r="M466" s="51"/>
      <c r="N466" s="52"/>
      <c r="O466" s="53"/>
      <c r="P466" s="54"/>
    </row>
    <row r="467" spans="1:16" ht="9.75" customHeight="1">
      <c r="A467" s="5"/>
      <c r="B467" s="33" t="s">
        <v>1</v>
      </c>
      <c r="C467" s="33"/>
      <c r="D467" s="34"/>
      <c r="E467" s="35"/>
      <c r="F467" s="35"/>
      <c r="G467" s="35"/>
      <c r="H467" s="35"/>
      <c r="I467" s="35"/>
      <c r="J467" s="35"/>
      <c r="K467" s="35"/>
      <c r="L467" s="35"/>
      <c r="M467" s="36"/>
      <c r="N467" s="37"/>
      <c r="O467" s="38"/>
      <c r="P467" s="39"/>
    </row>
    <row r="468" spans="1:16" ht="9.75" customHeight="1">
      <c r="A468" s="5"/>
      <c r="B468" s="33" t="s">
        <v>2</v>
      </c>
      <c r="C468" s="33"/>
      <c r="D468" s="34"/>
      <c r="E468" s="35"/>
      <c r="F468" s="35"/>
      <c r="G468" s="35"/>
      <c r="H468" s="35"/>
      <c r="I468" s="35"/>
      <c r="J468" s="35"/>
      <c r="K468" s="35"/>
      <c r="L468" s="35"/>
      <c r="M468" s="36"/>
      <c r="N468" s="37"/>
      <c r="O468" s="38"/>
      <c r="P468" s="39"/>
    </row>
    <row r="469" spans="1:16" ht="9.75" customHeight="1">
      <c r="A469" s="5"/>
      <c r="B469" s="33" t="s">
        <v>460</v>
      </c>
      <c r="C469" s="33"/>
      <c r="D469" s="34"/>
      <c r="E469" s="35"/>
      <c r="F469" s="35"/>
      <c r="G469" s="35"/>
      <c r="H469" s="35"/>
      <c r="I469" s="35"/>
      <c r="J469" s="35"/>
      <c r="K469" s="35"/>
      <c r="L469" s="35"/>
      <c r="M469" s="36"/>
      <c r="N469" s="37"/>
      <c r="O469" s="38"/>
      <c r="P469" s="39"/>
    </row>
    <row r="470" spans="1:16" ht="9.75" customHeight="1">
      <c r="A470" s="5"/>
      <c r="B470" s="33" t="s">
        <v>460</v>
      </c>
      <c r="C470" s="33"/>
      <c r="D470" s="34"/>
      <c r="E470" s="35"/>
      <c r="F470" s="35"/>
      <c r="G470" s="35"/>
      <c r="H470" s="35"/>
      <c r="I470" s="35"/>
      <c r="J470" s="35"/>
      <c r="K470" s="35"/>
      <c r="L470" s="35"/>
      <c r="M470" s="36"/>
      <c r="N470" s="37"/>
      <c r="O470" s="38"/>
      <c r="P470" s="39"/>
    </row>
    <row r="471" spans="1:16" ht="9.75" customHeight="1">
      <c r="A471" s="5"/>
      <c r="B471" s="33" t="s">
        <v>4</v>
      </c>
      <c r="C471" s="33">
        <v>3</v>
      </c>
      <c r="D471" s="34">
        <v>0</v>
      </c>
      <c r="E471" s="35">
        <v>1</v>
      </c>
      <c r="F471" s="35">
        <v>1</v>
      </c>
      <c r="G471" s="35">
        <v>1</v>
      </c>
      <c r="H471" s="35">
        <v>1</v>
      </c>
      <c r="I471" s="35">
        <v>1</v>
      </c>
      <c r="J471" s="35">
        <v>1</v>
      </c>
      <c r="K471" s="35">
        <v>1</v>
      </c>
      <c r="L471" s="35">
        <v>1</v>
      </c>
      <c r="M471" s="36">
        <v>1</v>
      </c>
      <c r="N471" s="37">
        <f>MIN(D471:M471)</f>
        <v>0</v>
      </c>
      <c r="O471" s="38">
        <f>C471-N471</f>
        <v>3</v>
      </c>
      <c r="P471" s="39">
        <f>O471/C471</f>
        <v>1</v>
      </c>
    </row>
    <row r="472" spans="1:16" ht="9.75" customHeight="1">
      <c r="A472" s="5"/>
      <c r="B472" s="33" t="s">
        <v>258</v>
      </c>
      <c r="C472" s="33"/>
      <c r="D472" s="34"/>
      <c r="E472" s="35"/>
      <c r="F472" s="35"/>
      <c r="G472" s="35"/>
      <c r="H472" s="35"/>
      <c r="I472" s="35"/>
      <c r="J472" s="35"/>
      <c r="K472" s="35"/>
      <c r="L472" s="35"/>
      <c r="M472" s="36"/>
      <c r="N472" s="37"/>
      <c r="O472" s="38"/>
      <c r="P472" s="39"/>
    </row>
    <row r="473" spans="1:16" ht="9.75" customHeight="1">
      <c r="A473" s="5"/>
      <c r="B473" s="33" t="s">
        <v>258</v>
      </c>
      <c r="C473" s="33"/>
      <c r="D473" s="34"/>
      <c r="E473" s="35"/>
      <c r="F473" s="35"/>
      <c r="G473" s="35"/>
      <c r="H473" s="35"/>
      <c r="I473" s="35"/>
      <c r="J473" s="35"/>
      <c r="K473" s="35"/>
      <c r="L473" s="35"/>
      <c r="M473" s="36"/>
      <c r="N473" s="37"/>
      <c r="O473" s="38"/>
      <c r="P473" s="39"/>
    </row>
    <row r="474" spans="1:16" ht="9.75" customHeight="1">
      <c r="A474" s="5"/>
      <c r="B474" s="33" t="s">
        <v>258</v>
      </c>
      <c r="C474" s="33"/>
      <c r="D474" s="34"/>
      <c r="E474" s="35"/>
      <c r="F474" s="35"/>
      <c r="G474" s="35"/>
      <c r="H474" s="35"/>
      <c r="I474" s="35"/>
      <c r="J474" s="35"/>
      <c r="K474" s="35"/>
      <c r="L474" s="35"/>
      <c r="M474" s="36"/>
      <c r="N474" s="37"/>
      <c r="O474" s="38"/>
      <c r="P474" s="39"/>
    </row>
    <row r="475" spans="1:16" ht="9.75" customHeight="1">
      <c r="A475" s="5"/>
      <c r="B475" s="33" t="s">
        <v>258</v>
      </c>
      <c r="C475" s="33"/>
      <c r="D475" s="34"/>
      <c r="E475" s="35"/>
      <c r="F475" s="35"/>
      <c r="G475" s="35"/>
      <c r="H475" s="35"/>
      <c r="I475" s="35"/>
      <c r="J475" s="35"/>
      <c r="K475" s="35"/>
      <c r="L475" s="35"/>
      <c r="M475" s="36"/>
      <c r="N475" s="37"/>
      <c r="O475" s="38"/>
      <c r="P475" s="39"/>
    </row>
    <row r="476" spans="1:16" ht="9.75" customHeight="1">
      <c r="A476" s="5"/>
      <c r="B476" s="33" t="s">
        <v>258</v>
      </c>
      <c r="C476" s="33"/>
      <c r="D476" s="34"/>
      <c r="E476" s="35"/>
      <c r="F476" s="35"/>
      <c r="G476" s="35"/>
      <c r="H476" s="35"/>
      <c r="I476" s="35"/>
      <c r="J476" s="35"/>
      <c r="K476" s="35"/>
      <c r="L476" s="35"/>
      <c r="M476" s="36"/>
      <c r="N476" s="37"/>
      <c r="O476" s="38"/>
      <c r="P476" s="39"/>
    </row>
    <row r="477" spans="1:16" ht="9.75" customHeight="1">
      <c r="A477" s="5"/>
      <c r="B477" s="33" t="s">
        <v>258</v>
      </c>
      <c r="C477" s="33"/>
      <c r="D477" s="34"/>
      <c r="E477" s="35"/>
      <c r="F477" s="35"/>
      <c r="G477" s="35"/>
      <c r="H477" s="35"/>
      <c r="I477" s="35"/>
      <c r="J477" s="35"/>
      <c r="K477" s="35"/>
      <c r="L477" s="35"/>
      <c r="M477" s="36"/>
      <c r="N477" s="37"/>
      <c r="O477" s="38"/>
      <c r="P477" s="39"/>
    </row>
    <row r="478" spans="1:16" ht="9.75" customHeight="1">
      <c r="A478" s="5"/>
      <c r="B478" s="33" t="s">
        <v>93</v>
      </c>
      <c r="C478" s="33"/>
      <c r="D478" s="34"/>
      <c r="E478" s="35"/>
      <c r="F478" s="35"/>
      <c r="G478" s="35"/>
      <c r="H478" s="35"/>
      <c r="I478" s="35"/>
      <c r="J478" s="35"/>
      <c r="K478" s="35"/>
      <c r="L478" s="35"/>
      <c r="M478" s="36"/>
      <c r="N478" s="37"/>
      <c r="O478" s="38"/>
      <c r="P478" s="39"/>
    </row>
    <row r="479" spans="1:16" ht="9.75" customHeight="1">
      <c r="A479" s="5"/>
      <c r="B479" s="33" t="s">
        <v>254</v>
      </c>
      <c r="C479" s="33"/>
      <c r="D479" s="34"/>
      <c r="E479" s="35"/>
      <c r="F479" s="35"/>
      <c r="G479" s="35"/>
      <c r="H479" s="35"/>
      <c r="I479" s="35"/>
      <c r="J479" s="35"/>
      <c r="K479" s="35"/>
      <c r="L479" s="35"/>
      <c r="M479" s="36"/>
      <c r="N479" s="37"/>
      <c r="O479" s="38"/>
      <c r="P479" s="39"/>
    </row>
    <row r="480" spans="1:16" ht="9.75" customHeight="1">
      <c r="A480" s="5"/>
      <c r="B480" s="33" t="s">
        <v>255</v>
      </c>
      <c r="C480" s="33">
        <v>2</v>
      </c>
      <c r="D480" s="34">
        <v>2</v>
      </c>
      <c r="E480" s="35">
        <v>2</v>
      </c>
      <c r="F480" s="35">
        <v>2</v>
      </c>
      <c r="G480" s="35">
        <v>2</v>
      </c>
      <c r="H480" s="35">
        <v>1</v>
      </c>
      <c r="I480" s="35">
        <v>2</v>
      </c>
      <c r="J480" s="35">
        <v>2</v>
      </c>
      <c r="K480" s="35">
        <v>2</v>
      </c>
      <c r="L480" s="35">
        <v>2</v>
      </c>
      <c r="M480" s="36">
        <v>2</v>
      </c>
      <c r="N480" s="37">
        <f>MIN(D480:M480)</f>
        <v>1</v>
      </c>
      <c r="O480" s="38">
        <f>C480-N480</f>
        <v>1</v>
      </c>
      <c r="P480" s="39">
        <f>O480/C480</f>
        <v>0.5</v>
      </c>
    </row>
    <row r="481" spans="1:16" ht="9.75" customHeight="1">
      <c r="A481" s="5"/>
      <c r="B481" s="33" t="s">
        <v>5</v>
      </c>
      <c r="C481" s="33"/>
      <c r="D481" s="34"/>
      <c r="E481" s="35"/>
      <c r="F481" s="35"/>
      <c r="G481" s="35"/>
      <c r="H481" s="35"/>
      <c r="I481" s="35"/>
      <c r="J481" s="35"/>
      <c r="K481" s="35"/>
      <c r="L481" s="35"/>
      <c r="M481" s="36"/>
      <c r="N481" s="37"/>
      <c r="O481" s="38"/>
      <c r="P481" s="39"/>
    </row>
    <row r="482" spans="1:16" ht="9.75" customHeight="1">
      <c r="A482" s="40"/>
      <c r="B482" s="41" t="s">
        <v>6</v>
      </c>
      <c r="C482" s="41">
        <f aca="true" t="shared" si="27" ref="C482:M482">SUM(C466:C481)</f>
        <v>5</v>
      </c>
      <c r="D482" s="42">
        <f t="shared" si="27"/>
        <v>2</v>
      </c>
      <c r="E482" s="43">
        <f t="shared" si="27"/>
        <v>3</v>
      </c>
      <c r="F482" s="43">
        <f t="shared" si="27"/>
        <v>3</v>
      </c>
      <c r="G482" s="43">
        <f t="shared" si="27"/>
        <v>3</v>
      </c>
      <c r="H482" s="43">
        <f t="shared" si="27"/>
        <v>2</v>
      </c>
      <c r="I482" s="43">
        <f t="shared" si="27"/>
        <v>3</v>
      </c>
      <c r="J482" s="43">
        <f t="shared" si="27"/>
        <v>3</v>
      </c>
      <c r="K482" s="43">
        <f t="shared" si="27"/>
        <v>3</v>
      </c>
      <c r="L482" s="43">
        <f t="shared" si="27"/>
        <v>3</v>
      </c>
      <c r="M482" s="44">
        <f t="shared" si="27"/>
        <v>3</v>
      </c>
      <c r="N482" s="45">
        <f>MIN(D482:M482)</f>
        <v>2</v>
      </c>
      <c r="O482" s="46">
        <f>C482-N482</f>
        <v>3</v>
      </c>
      <c r="P482" s="47">
        <f>O482/C482</f>
        <v>0.6</v>
      </c>
    </row>
    <row r="483" spans="1:16" ht="9.75" customHeight="1">
      <c r="A483" s="32" t="s">
        <v>499</v>
      </c>
      <c r="B483" s="48" t="s">
        <v>0</v>
      </c>
      <c r="C483" s="48"/>
      <c r="D483" s="49"/>
      <c r="E483" s="50"/>
      <c r="F483" s="50"/>
      <c r="G483" s="50"/>
      <c r="H483" s="50"/>
      <c r="I483" s="50"/>
      <c r="J483" s="50"/>
      <c r="K483" s="50"/>
      <c r="L483" s="50"/>
      <c r="M483" s="51"/>
      <c r="N483" s="52"/>
      <c r="O483" s="53"/>
      <c r="P483" s="54"/>
    </row>
    <row r="484" spans="1:16" ht="9.75" customHeight="1">
      <c r="A484" s="5"/>
      <c r="B484" s="33" t="s">
        <v>1</v>
      </c>
      <c r="C484" s="33"/>
      <c r="D484" s="34"/>
      <c r="E484" s="35"/>
      <c r="F484" s="35"/>
      <c r="G484" s="35"/>
      <c r="H484" s="35"/>
      <c r="I484" s="35"/>
      <c r="J484" s="35"/>
      <c r="K484" s="35"/>
      <c r="L484" s="35"/>
      <c r="M484" s="36"/>
      <c r="N484" s="37"/>
      <c r="O484" s="38"/>
      <c r="P484" s="39"/>
    </row>
    <row r="485" spans="1:16" ht="9.75" customHeight="1">
      <c r="A485" s="5"/>
      <c r="B485" s="33" t="s">
        <v>2</v>
      </c>
      <c r="C485" s="33"/>
      <c r="D485" s="34"/>
      <c r="E485" s="35"/>
      <c r="F485" s="35"/>
      <c r="G485" s="35"/>
      <c r="H485" s="35"/>
      <c r="I485" s="35"/>
      <c r="J485" s="35"/>
      <c r="K485" s="35"/>
      <c r="L485" s="35"/>
      <c r="M485" s="36"/>
      <c r="N485" s="37"/>
      <c r="O485" s="38"/>
      <c r="P485" s="39"/>
    </row>
    <row r="486" spans="1:16" ht="9.75" customHeight="1">
      <c r="A486" s="5"/>
      <c r="B486" s="33" t="s">
        <v>460</v>
      </c>
      <c r="C486" s="33"/>
      <c r="D486" s="34"/>
      <c r="E486" s="35"/>
      <c r="F486" s="35"/>
      <c r="G486" s="35"/>
      <c r="H486" s="35"/>
      <c r="I486" s="35"/>
      <c r="J486" s="35"/>
      <c r="K486" s="35"/>
      <c r="L486" s="35"/>
      <c r="M486" s="36"/>
      <c r="N486" s="37"/>
      <c r="O486" s="38"/>
      <c r="P486" s="39"/>
    </row>
    <row r="487" spans="1:16" ht="9.75" customHeight="1">
      <c r="A487" s="5"/>
      <c r="B487" s="33" t="s">
        <v>460</v>
      </c>
      <c r="C487" s="33"/>
      <c r="D487" s="34"/>
      <c r="E487" s="35"/>
      <c r="F487" s="35"/>
      <c r="G487" s="35"/>
      <c r="H487" s="35"/>
      <c r="I487" s="35"/>
      <c r="J487" s="35"/>
      <c r="K487" s="35"/>
      <c r="L487" s="35"/>
      <c r="M487" s="36"/>
      <c r="N487" s="37"/>
      <c r="O487" s="38"/>
      <c r="P487" s="39"/>
    </row>
    <row r="488" spans="1:16" ht="9.75" customHeight="1">
      <c r="A488" s="5"/>
      <c r="B488" s="33" t="s">
        <v>4</v>
      </c>
      <c r="C488" s="33"/>
      <c r="D488" s="34"/>
      <c r="E488" s="35"/>
      <c r="F488" s="35"/>
      <c r="G488" s="35"/>
      <c r="H488" s="35"/>
      <c r="I488" s="35"/>
      <c r="J488" s="35"/>
      <c r="K488" s="35"/>
      <c r="L488" s="35"/>
      <c r="M488" s="36"/>
      <c r="N488" s="37"/>
      <c r="O488" s="38"/>
      <c r="P488" s="39"/>
    </row>
    <row r="489" spans="1:16" ht="9.75" customHeight="1">
      <c r="A489" s="5"/>
      <c r="B489" s="33" t="s">
        <v>500</v>
      </c>
      <c r="C489" s="33">
        <v>2</v>
      </c>
      <c r="D489" s="34">
        <v>1</v>
      </c>
      <c r="E489" s="35">
        <v>2</v>
      </c>
      <c r="F489" s="35">
        <v>2</v>
      </c>
      <c r="G489" s="35">
        <v>2</v>
      </c>
      <c r="H489" s="35">
        <v>2</v>
      </c>
      <c r="I489" s="35">
        <v>2</v>
      </c>
      <c r="J489" s="35">
        <v>2</v>
      </c>
      <c r="K489" s="35">
        <v>2</v>
      </c>
      <c r="L489" s="35">
        <v>2</v>
      </c>
      <c r="M489" s="36">
        <v>2</v>
      </c>
      <c r="N489" s="37">
        <f>MIN(D489:M489)</f>
        <v>1</v>
      </c>
      <c r="O489" s="38">
        <f>C489-N489</f>
        <v>1</v>
      </c>
      <c r="P489" s="39">
        <f>O489/C489</f>
        <v>0.5</v>
      </c>
    </row>
    <row r="490" spans="1:16" ht="9.75" customHeight="1">
      <c r="A490" s="5"/>
      <c r="B490" s="33" t="s">
        <v>258</v>
      </c>
      <c r="C490" s="33"/>
      <c r="D490" s="34"/>
      <c r="E490" s="35"/>
      <c r="F490" s="35"/>
      <c r="G490" s="35"/>
      <c r="H490" s="35"/>
      <c r="I490" s="35"/>
      <c r="J490" s="35"/>
      <c r="K490" s="35"/>
      <c r="L490" s="35"/>
      <c r="M490" s="36"/>
      <c r="N490" s="37"/>
      <c r="O490" s="38"/>
      <c r="P490" s="39"/>
    </row>
    <row r="491" spans="1:16" ht="9.75" customHeight="1">
      <c r="A491" s="5"/>
      <c r="B491" s="33" t="s">
        <v>258</v>
      </c>
      <c r="C491" s="33"/>
      <c r="D491" s="34"/>
      <c r="E491" s="35"/>
      <c r="F491" s="35"/>
      <c r="G491" s="35"/>
      <c r="H491" s="35"/>
      <c r="I491" s="35"/>
      <c r="J491" s="35"/>
      <c r="K491" s="35"/>
      <c r="L491" s="35"/>
      <c r="M491" s="36"/>
      <c r="N491" s="37"/>
      <c r="O491" s="38"/>
      <c r="P491" s="39"/>
    </row>
    <row r="492" spans="1:16" ht="9.75" customHeight="1">
      <c r="A492" s="5"/>
      <c r="B492" s="33" t="s">
        <v>258</v>
      </c>
      <c r="C492" s="33"/>
      <c r="D492" s="34"/>
      <c r="E492" s="35"/>
      <c r="F492" s="35"/>
      <c r="G492" s="35"/>
      <c r="H492" s="35"/>
      <c r="I492" s="35"/>
      <c r="J492" s="35"/>
      <c r="K492" s="35"/>
      <c r="L492" s="35"/>
      <c r="M492" s="36"/>
      <c r="N492" s="37"/>
      <c r="O492" s="38"/>
      <c r="P492" s="39"/>
    </row>
    <row r="493" spans="1:16" ht="9.75" customHeight="1">
      <c r="A493" s="5"/>
      <c r="B493" s="33" t="s">
        <v>258</v>
      </c>
      <c r="C493" s="33"/>
      <c r="D493" s="34"/>
      <c r="E493" s="35"/>
      <c r="F493" s="35"/>
      <c r="G493" s="35"/>
      <c r="H493" s="35"/>
      <c r="I493" s="35"/>
      <c r="J493" s="35"/>
      <c r="K493" s="35"/>
      <c r="L493" s="35"/>
      <c r="M493" s="36"/>
      <c r="N493" s="37"/>
      <c r="O493" s="38"/>
      <c r="P493" s="39"/>
    </row>
    <row r="494" spans="1:16" ht="9.75" customHeight="1">
      <c r="A494" s="5"/>
      <c r="B494" s="33" t="s">
        <v>258</v>
      </c>
      <c r="C494" s="33"/>
      <c r="D494" s="34"/>
      <c r="E494" s="35"/>
      <c r="F494" s="35"/>
      <c r="G494" s="35"/>
      <c r="H494" s="35"/>
      <c r="I494" s="35"/>
      <c r="J494" s="35"/>
      <c r="K494" s="35"/>
      <c r="L494" s="35"/>
      <c r="M494" s="36"/>
      <c r="N494" s="37"/>
      <c r="O494" s="38"/>
      <c r="P494" s="39"/>
    </row>
    <row r="495" spans="1:16" ht="9.75" customHeight="1">
      <c r="A495" s="5"/>
      <c r="B495" s="33" t="s">
        <v>93</v>
      </c>
      <c r="C495" s="33"/>
      <c r="D495" s="34"/>
      <c r="E495" s="35"/>
      <c r="F495" s="35"/>
      <c r="G495" s="35"/>
      <c r="H495" s="35"/>
      <c r="I495" s="35"/>
      <c r="J495" s="35"/>
      <c r="K495" s="35"/>
      <c r="L495" s="35"/>
      <c r="M495" s="36"/>
      <c r="N495" s="37"/>
      <c r="O495" s="38"/>
      <c r="P495" s="39"/>
    </row>
    <row r="496" spans="1:16" ht="9.75" customHeight="1">
      <c r="A496" s="5"/>
      <c r="B496" s="33" t="s">
        <v>254</v>
      </c>
      <c r="C496" s="33"/>
      <c r="D496" s="34"/>
      <c r="E496" s="35"/>
      <c r="F496" s="35"/>
      <c r="G496" s="35"/>
      <c r="H496" s="35"/>
      <c r="I496" s="35"/>
      <c r="J496" s="35"/>
      <c r="K496" s="35"/>
      <c r="L496" s="35"/>
      <c r="M496" s="36"/>
      <c r="N496" s="37"/>
      <c r="O496" s="38"/>
      <c r="P496" s="39"/>
    </row>
    <row r="497" spans="1:16" ht="9.75" customHeight="1">
      <c r="A497" s="5"/>
      <c r="B497" s="33" t="s">
        <v>255</v>
      </c>
      <c r="C497" s="33"/>
      <c r="D497" s="34"/>
      <c r="E497" s="35"/>
      <c r="F497" s="35"/>
      <c r="G497" s="35"/>
      <c r="H497" s="35"/>
      <c r="I497" s="35"/>
      <c r="J497" s="35"/>
      <c r="K497" s="35"/>
      <c r="L497" s="35"/>
      <c r="M497" s="36"/>
      <c r="N497" s="37"/>
      <c r="O497" s="38"/>
      <c r="P497" s="39"/>
    </row>
    <row r="498" spans="1:16" ht="9.75" customHeight="1">
      <c r="A498" s="5"/>
      <c r="B498" s="33" t="s">
        <v>5</v>
      </c>
      <c r="C498" s="33"/>
      <c r="D498" s="34"/>
      <c r="E498" s="35"/>
      <c r="F498" s="35"/>
      <c r="G498" s="35"/>
      <c r="H498" s="35"/>
      <c r="I498" s="35"/>
      <c r="J498" s="35"/>
      <c r="K498" s="35"/>
      <c r="L498" s="35"/>
      <c r="M498" s="36"/>
      <c r="N498" s="37"/>
      <c r="O498" s="38"/>
      <c r="P498" s="39"/>
    </row>
    <row r="499" spans="1:16" ht="9.75" customHeight="1">
      <c r="A499" s="40"/>
      <c r="B499" s="41" t="s">
        <v>6</v>
      </c>
      <c r="C499" s="41">
        <f aca="true" t="shared" si="28" ref="C499:M499">SUM(C483:C498)</f>
        <v>2</v>
      </c>
      <c r="D499" s="42">
        <f t="shared" si="28"/>
        <v>1</v>
      </c>
      <c r="E499" s="43">
        <f t="shared" si="28"/>
        <v>2</v>
      </c>
      <c r="F499" s="43">
        <f t="shared" si="28"/>
        <v>2</v>
      </c>
      <c r="G499" s="43">
        <f t="shared" si="28"/>
        <v>2</v>
      </c>
      <c r="H499" s="43">
        <f t="shared" si="28"/>
        <v>2</v>
      </c>
      <c r="I499" s="43">
        <f t="shared" si="28"/>
        <v>2</v>
      </c>
      <c r="J499" s="43">
        <f t="shared" si="28"/>
        <v>2</v>
      </c>
      <c r="K499" s="43">
        <f t="shared" si="28"/>
        <v>2</v>
      </c>
      <c r="L499" s="43">
        <f t="shared" si="28"/>
        <v>2</v>
      </c>
      <c r="M499" s="44">
        <f t="shared" si="28"/>
        <v>2</v>
      </c>
      <c r="N499" s="45">
        <f>MIN(D499:M499)</f>
        <v>1</v>
      </c>
      <c r="O499" s="46">
        <f>C499-N499</f>
        <v>1</v>
      </c>
      <c r="P499" s="47">
        <f>O499/C499</f>
        <v>0.5</v>
      </c>
    </row>
    <row r="500" spans="1:16" ht="9.75" customHeight="1">
      <c r="A500" s="32" t="s">
        <v>30</v>
      </c>
      <c r="B500" s="48" t="s">
        <v>0</v>
      </c>
      <c r="C500" s="48"/>
      <c r="D500" s="49"/>
      <c r="E500" s="50"/>
      <c r="F500" s="50"/>
      <c r="G500" s="50"/>
      <c r="H500" s="50"/>
      <c r="I500" s="50"/>
      <c r="J500" s="50"/>
      <c r="K500" s="50"/>
      <c r="L500" s="50"/>
      <c r="M500" s="51"/>
      <c r="N500" s="52"/>
      <c r="O500" s="53"/>
      <c r="P500" s="54"/>
    </row>
    <row r="501" spans="1:16" ht="9.75" customHeight="1">
      <c r="A501" s="5"/>
      <c r="B501" s="33" t="s">
        <v>1</v>
      </c>
      <c r="C501" s="33"/>
      <c r="D501" s="34"/>
      <c r="E501" s="35"/>
      <c r="F501" s="35"/>
      <c r="G501" s="35"/>
      <c r="H501" s="35"/>
      <c r="I501" s="35"/>
      <c r="J501" s="35"/>
      <c r="K501" s="35"/>
      <c r="L501" s="35"/>
      <c r="M501" s="36"/>
      <c r="N501" s="37"/>
      <c r="O501" s="38"/>
      <c r="P501" s="39"/>
    </row>
    <row r="502" spans="1:16" ht="9.75" customHeight="1">
      <c r="A502" s="5"/>
      <c r="B502" s="33" t="s">
        <v>2</v>
      </c>
      <c r="C502" s="33"/>
      <c r="D502" s="34"/>
      <c r="E502" s="35"/>
      <c r="F502" s="35"/>
      <c r="G502" s="35"/>
      <c r="H502" s="35"/>
      <c r="I502" s="35"/>
      <c r="J502" s="35"/>
      <c r="K502" s="35"/>
      <c r="L502" s="35"/>
      <c r="M502" s="36"/>
      <c r="N502" s="37"/>
      <c r="O502" s="38"/>
      <c r="P502" s="39"/>
    </row>
    <row r="503" spans="1:16" ht="9.75" customHeight="1">
      <c r="A503" s="5"/>
      <c r="B503" s="33" t="s">
        <v>460</v>
      </c>
      <c r="C503" s="33"/>
      <c r="D503" s="34"/>
      <c r="E503" s="35"/>
      <c r="F503" s="35"/>
      <c r="G503" s="35"/>
      <c r="H503" s="35"/>
      <c r="I503" s="35"/>
      <c r="J503" s="35"/>
      <c r="K503" s="35"/>
      <c r="L503" s="35"/>
      <c r="M503" s="36"/>
      <c r="N503" s="37"/>
      <c r="O503" s="38"/>
      <c r="P503" s="39"/>
    </row>
    <row r="504" spans="1:16" ht="9.75" customHeight="1">
      <c r="A504" s="5"/>
      <c r="B504" s="33" t="s">
        <v>460</v>
      </c>
      <c r="C504" s="33"/>
      <c r="D504" s="34"/>
      <c r="E504" s="35"/>
      <c r="F504" s="35"/>
      <c r="G504" s="35"/>
      <c r="H504" s="35"/>
      <c r="I504" s="35"/>
      <c r="J504" s="35"/>
      <c r="K504" s="35"/>
      <c r="L504" s="35"/>
      <c r="M504" s="36"/>
      <c r="N504" s="37"/>
      <c r="O504" s="38"/>
      <c r="P504" s="39"/>
    </row>
    <row r="505" spans="1:16" ht="9.75" customHeight="1">
      <c r="A505" s="5"/>
      <c r="B505" s="33" t="s">
        <v>4</v>
      </c>
      <c r="C505" s="33"/>
      <c r="D505" s="34"/>
      <c r="E505" s="35"/>
      <c r="F505" s="35"/>
      <c r="G505" s="35"/>
      <c r="H505" s="35"/>
      <c r="I505" s="35"/>
      <c r="J505" s="35"/>
      <c r="K505" s="35"/>
      <c r="L505" s="35"/>
      <c r="M505" s="36"/>
      <c r="N505" s="37"/>
      <c r="O505" s="38"/>
      <c r="P505" s="39"/>
    </row>
    <row r="506" spans="1:16" ht="9.75" customHeight="1">
      <c r="A506" s="5"/>
      <c r="B506" s="33" t="s">
        <v>258</v>
      </c>
      <c r="C506" s="33"/>
      <c r="D506" s="34"/>
      <c r="E506" s="35"/>
      <c r="F506" s="35"/>
      <c r="G506" s="35"/>
      <c r="H506" s="35"/>
      <c r="I506" s="35"/>
      <c r="J506" s="35"/>
      <c r="K506" s="35"/>
      <c r="L506" s="35"/>
      <c r="M506" s="36"/>
      <c r="N506" s="37"/>
      <c r="O506" s="38"/>
      <c r="P506" s="39"/>
    </row>
    <row r="507" spans="1:16" ht="9.75" customHeight="1">
      <c r="A507" s="5"/>
      <c r="B507" s="33" t="s">
        <v>258</v>
      </c>
      <c r="C507" s="33"/>
      <c r="D507" s="34"/>
      <c r="E507" s="35"/>
      <c r="F507" s="35"/>
      <c r="G507" s="35"/>
      <c r="H507" s="35"/>
      <c r="I507" s="35"/>
      <c r="J507" s="35"/>
      <c r="K507" s="35"/>
      <c r="L507" s="35"/>
      <c r="M507" s="36"/>
      <c r="N507" s="37"/>
      <c r="O507" s="38"/>
      <c r="P507" s="39"/>
    </row>
    <row r="508" spans="1:16" ht="9.75" customHeight="1">
      <c r="A508" s="5"/>
      <c r="B508" s="33" t="s">
        <v>258</v>
      </c>
      <c r="C508" s="33"/>
      <c r="D508" s="34"/>
      <c r="E508" s="35"/>
      <c r="F508" s="35"/>
      <c r="G508" s="35"/>
      <c r="H508" s="35"/>
      <c r="I508" s="35"/>
      <c r="J508" s="35"/>
      <c r="K508" s="35"/>
      <c r="L508" s="35"/>
      <c r="M508" s="36"/>
      <c r="N508" s="37"/>
      <c r="O508" s="38"/>
      <c r="P508" s="39"/>
    </row>
    <row r="509" spans="1:16" ht="9.75" customHeight="1">
      <c r="A509" s="5"/>
      <c r="B509" s="33" t="s">
        <v>258</v>
      </c>
      <c r="C509" s="33"/>
      <c r="D509" s="34"/>
      <c r="E509" s="35"/>
      <c r="F509" s="35"/>
      <c r="G509" s="35"/>
      <c r="H509" s="35"/>
      <c r="I509" s="35"/>
      <c r="J509" s="35"/>
      <c r="K509" s="35"/>
      <c r="L509" s="35"/>
      <c r="M509" s="36"/>
      <c r="N509" s="37"/>
      <c r="O509" s="38"/>
      <c r="P509" s="39"/>
    </row>
    <row r="510" spans="1:16" ht="9.75" customHeight="1">
      <c r="A510" s="5"/>
      <c r="B510" s="33" t="s">
        <v>258</v>
      </c>
      <c r="C510" s="33"/>
      <c r="D510" s="34"/>
      <c r="E510" s="35"/>
      <c r="F510" s="35"/>
      <c r="G510" s="35"/>
      <c r="H510" s="35"/>
      <c r="I510" s="35"/>
      <c r="J510" s="35"/>
      <c r="K510" s="35"/>
      <c r="L510" s="35"/>
      <c r="M510" s="36"/>
      <c r="N510" s="37"/>
      <c r="O510" s="38"/>
      <c r="P510" s="39"/>
    </row>
    <row r="511" spans="1:16" ht="9.75" customHeight="1">
      <c r="A511" s="5"/>
      <c r="B511" s="33" t="s">
        <v>258</v>
      </c>
      <c r="C511" s="33"/>
      <c r="D511" s="34"/>
      <c r="E511" s="35"/>
      <c r="F511" s="35"/>
      <c r="G511" s="35"/>
      <c r="H511" s="35"/>
      <c r="I511" s="35"/>
      <c r="J511" s="35"/>
      <c r="K511" s="35"/>
      <c r="L511" s="35"/>
      <c r="M511" s="36"/>
      <c r="N511" s="37"/>
      <c r="O511" s="38"/>
      <c r="P511" s="39"/>
    </row>
    <row r="512" spans="1:16" ht="9.75" customHeight="1">
      <c r="A512" s="5"/>
      <c r="B512" s="33" t="s">
        <v>93</v>
      </c>
      <c r="C512" s="33"/>
      <c r="D512" s="34"/>
      <c r="E512" s="35"/>
      <c r="F512" s="35"/>
      <c r="G512" s="35"/>
      <c r="H512" s="35"/>
      <c r="I512" s="35"/>
      <c r="J512" s="35"/>
      <c r="K512" s="35"/>
      <c r="L512" s="35"/>
      <c r="M512" s="36"/>
      <c r="N512" s="37"/>
      <c r="O512" s="38"/>
      <c r="P512" s="39"/>
    </row>
    <row r="513" spans="1:16" ht="9.75" customHeight="1">
      <c r="A513" s="5"/>
      <c r="B513" s="33" t="s">
        <v>254</v>
      </c>
      <c r="C513" s="33"/>
      <c r="D513" s="34"/>
      <c r="E513" s="35"/>
      <c r="F513" s="35"/>
      <c r="G513" s="35"/>
      <c r="H513" s="35"/>
      <c r="I513" s="35"/>
      <c r="J513" s="35"/>
      <c r="K513" s="35"/>
      <c r="L513" s="35"/>
      <c r="M513" s="36"/>
      <c r="N513" s="37"/>
      <c r="O513" s="38"/>
      <c r="P513" s="39"/>
    </row>
    <row r="514" spans="1:16" ht="9.75" customHeight="1">
      <c r="A514" s="5"/>
      <c r="B514" s="33" t="s">
        <v>255</v>
      </c>
      <c r="C514" s="33">
        <v>4</v>
      </c>
      <c r="D514" s="34">
        <v>3</v>
      </c>
      <c r="E514" s="35">
        <v>3</v>
      </c>
      <c r="F514" s="35">
        <v>2</v>
      </c>
      <c r="G514" s="35">
        <v>3</v>
      </c>
      <c r="H514" s="35">
        <v>3</v>
      </c>
      <c r="I514" s="35">
        <v>3</v>
      </c>
      <c r="J514" s="35">
        <v>2</v>
      </c>
      <c r="K514" s="35">
        <v>3</v>
      </c>
      <c r="L514" s="35">
        <v>4</v>
      </c>
      <c r="M514" s="36">
        <v>4</v>
      </c>
      <c r="N514" s="37">
        <f>MIN(D514:M514)</f>
        <v>2</v>
      </c>
      <c r="O514" s="38">
        <f>C514-N514</f>
        <v>2</v>
      </c>
      <c r="P514" s="39">
        <f>O514/C514</f>
        <v>0.5</v>
      </c>
    </row>
    <row r="515" spans="1:16" ht="9.75" customHeight="1">
      <c r="A515" s="5"/>
      <c r="B515" s="33" t="s">
        <v>5</v>
      </c>
      <c r="C515" s="33"/>
      <c r="D515" s="34"/>
      <c r="E515" s="35"/>
      <c r="F515" s="35"/>
      <c r="G515" s="35"/>
      <c r="H515" s="35"/>
      <c r="I515" s="35"/>
      <c r="J515" s="35"/>
      <c r="K515" s="35"/>
      <c r="L515" s="35"/>
      <c r="M515" s="36"/>
      <c r="N515" s="37"/>
      <c r="O515" s="38"/>
      <c r="P515" s="39"/>
    </row>
    <row r="516" spans="1:16" ht="9.75" customHeight="1">
      <c r="A516" s="40"/>
      <c r="B516" s="41" t="s">
        <v>6</v>
      </c>
      <c r="C516" s="41">
        <f aca="true" t="shared" si="29" ref="C516:M516">SUM(C500:C515)</f>
        <v>4</v>
      </c>
      <c r="D516" s="42">
        <f t="shared" si="29"/>
        <v>3</v>
      </c>
      <c r="E516" s="43">
        <f t="shared" si="29"/>
        <v>3</v>
      </c>
      <c r="F516" s="43">
        <f t="shared" si="29"/>
        <v>2</v>
      </c>
      <c r="G516" s="43">
        <f t="shared" si="29"/>
        <v>3</v>
      </c>
      <c r="H516" s="43">
        <f t="shared" si="29"/>
        <v>3</v>
      </c>
      <c r="I516" s="43">
        <f t="shared" si="29"/>
        <v>3</v>
      </c>
      <c r="J516" s="43">
        <f t="shared" si="29"/>
        <v>2</v>
      </c>
      <c r="K516" s="43">
        <f t="shared" si="29"/>
        <v>3</v>
      </c>
      <c r="L516" s="43">
        <f t="shared" si="29"/>
        <v>4</v>
      </c>
      <c r="M516" s="44">
        <f t="shared" si="29"/>
        <v>4</v>
      </c>
      <c r="N516" s="45">
        <f>MIN(D516:M516)</f>
        <v>2</v>
      </c>
      <c r="O516" s="46">
        <f>C516-N516</f>
        <v>2</v>
      </c>
      <c r="P516" s="47">
        <f>O516/C516</f>
        <v>0.5</v>
      </c>
    </row>
    <row r="517" spans="1:16" ht="9.75" customHeight="1">
      <c r="A517" s="32" t="s">
        <v>31</v>
      </c>
      <c r="B517" s="48" t="s">
        <v>0</v>
      </c>
      <c r="C517" s="48">
        <v>79</v>
      </c>
      <c r="D517" s="49">
        <v>48</v>
      </c>
      <c r="E517" s="50">
        <v>26</v>
      </c>
      <c r="F517" s="50">
        <v>14</v>
      </c>
      <c r="G517" s="50">
        <v>2</v>
      </c>
      <c r="H517" s="50">
        <v>0</v>
      </c>
      <c r="I517" s="50">
        <v>1</v>
      </c>
      <c r="J517" s="50">
        <v>1</v>
      </c>
      <c r="K517" s="50">
        <v>5</v>
      </c>
      <c r="L517" s="50">
        <v>13</v>
      </c>
      <c r="M517" s="51">
        <v>5</v>
      </c>
      <c r="N517" s="52">
        <f>MIN(D517:M517)</f>
        <v>0</v>
      </c>
      <c r="O517" s="53">
        <f>C517-N517</f>
        <v>79</v>
      </c>
      <c r="P517" s="54">
        <f>O517/C517</f>
        <v>1</v>
      </c>
    </row>
    <row r="518" spans="1:16" ht="9.75" customHeight="1">
      <c r="A518" s="5"/>
      <c r="B518" s="33" t="s">
        <v>1</v>
      </c>
      <c r="C518" s="33"/>
      <c r="D518" s="34"/>
      <c r="E518" s="35"/>
      <c r="F518" s="35"/>
      <c r="G518" s="35"/>
      <c r="H518" s="35"/>
      <c r="I518" s="35"/>
      <c r="J518" s="35"/>
      <c r="K518" s="35"/>
      <c r="L518" s="35"/>
      <c r="M518" s="36"/>
      <c r="N518" s="37"/>
      <c r="O518" s="38"/>
      <c r="P518" s="39"/>
    </row>
    <row r="519" spans="1:16" ht="9.75" customHeight="1">
      <c r="A519" s="5"/>
      <c r="B519" s="33" t="s">
        <v>2</v>
      </c>
      <c r="C519" s="33"/>
      <c r="D519" s="34"/>
      <c r="E519" s="35"/>
      <c r="F519" s="35"/>
      <c r="G519" s="35"/>
      <c r="H519" s="35"/>
      <c r="I519" s="35"/>
      <c r="J519" s="35"/>
      <c r="K519" s="35"/>
      <c r="L519" s="35"/>
      <c r="M519" s="36"/>
      <c r="N519" s="37"/>
      <c r="O519" s="38"/>
      <c r="P519" s="39"/>
    </row>
    <row r="520" spans="1:16" ht="9.75" customHeight="1">
      <c r="A520" s="5"/>
      <c r="B520" s="33" t="s">
        <v>460</v>
      </c>
      <c r="C520" s="33"/>
      <c r="D520" s="34"/>
      <c r="E520" s="35"/>
      <c r="F520" s="35"/>
      <c r="G520" s="35"/>
      <c r="H520" s="35"/>
      <c r="I520" s="35"/>
      <c r="J520" s="35"/>
      <c r="K520" s="35"/>
      <c r="L520" s="35"/>
      <c r="M520" s="36"/>
      <c r="N520" s="37"/>
      <c r="O520" s="38"/>
      <c r="P520" s="39"/>
    </row>
    <row r="521" spans="1:16" ht="9.75" customHeight="1">
      <c r="A521" s="5"/>
      <c r="B521" s="33" t="s">
        <v>460</v>
      </c>
      <c r="C521" s="33"/>
      <c r="D521" s="34"/>
      <c r="E521" s="35"/>
      <c r="F521" s="35"/>
      <c r="G521" s="35"/>
      <c r="H521" s="35"/>
      <c r="I521" s="35"/>
      <c r="J521" s="35"/>
      <c r="K521" s="35"/>
      <c r="L521" s="35"/>
      <c r="M521" s="36"/>
      <c r="N521" s="37"/>
      <c r="O521" s="38"/>
      <c r="P521" s="39"/>
    </row>
    <row r="522" spans="1:16" ht="9.75" customHeight="1">
      <c r="A522" s="5"/>
      <c r="B522" s="33" t="s">
        <v>4</v>
      </c>
      <c r="C522" s="33"/>
      <c r="D522" s="34"/>
      <c r="E522" s="35"/>
      <c r="F522" s="35"/>
      <c r="G522" s="35"/>
      <c r="H522" s="35"/>
      <c r="I522" s="35"/>
      <c r="J522" s="35"/>
      <c r="K522" s="35"/>
      <c r="L522" s="35"/>
      <c r="M522" s="36"/>
      <c r="N522" s="37"/>
      <c r="O522" s="38"/>
      <c r="P522" s="39"/>
    </row>
    <row r="523" spans="1:16" ht="9.75" customHeight="1">
      <c r="A523" s="5"/>
      <c r="B523" s="33" t="s">
        <v>262</v>
      </c>
      <c r="C523" s="33">
        <v>54</v>
      </c>
      <c r="D523" s="34">
        <v>44</v>
      </c>
      <c r="E523" s="35">
        <v>41</v>
      </c>
      <c r="F523" s="35">
        <v>40</v>
      </c>
      <c r="G523" s="35">
        <v>39</v>
      </c>
      <c r="H523" s="35">
        <v>24</v>
      </c>
      <c r="I523" s="35">
        <v>17</v>
      </c>
      <c r="J523" s="35">
        <v>26</v>
      </c>
      <c r="K523" s="35">
        <v>38</v>
      </c>
      <c r="L523" s="35">
        <v>38</v>
      </c>
      <c r="M523" s="36">
        <v>40</v>
      </c>
      <c r="N523" s="37">
        <f>MIN(D523:M523)</f>
        <v>17</v>
      </c>
      <c r="O523" s="38">
        <f>C523-N523</f>
        <v>37</v>
      </c>
      <c r="P523" s="39">
        <f>O523/C523</f>
        <v>0.6851851851851852</v>
      </c>
    </row>
    <row r="524" spans="1:16" ht="9.75" customHeight="1">
      <c r="A524" s="5"/>
      <c r="B524" s="33" t="s">
        <v>442</v>
      </c>
      <c r="C524" s="33">
        <v>1</v>
      </c>
      <c r="D524" s="34">
        <v>0</v>
      </c>
      <c r="E524" s="35">
        <v>0</v>
      </c>
      <c r="F524" s="35">
        <v>1</v>
      </c>
      <c r="G524" s="35">
        <v>0</v>
      </c>
      <c r="H524" s="35">
        <v>1</v>
      </c>
      <c r="I524" s="35">
        <v>1</v>
      </c>
      <c r="J524" s="35">
        <v>0</v>
      </c>
      <c r="K524" s="35">
        <v>0</v>
      </c>
      <c r="L524" s="35">
        <v>0</v>
      </c>
      <c r="M524" s="36">
        <v>0</v>
      </c>
      <c r="N524" s="37">
        <f>MIN(D524:M524)</f>
        <v>0</v>
      </c>
      <c r="O524" s="38">
        <f>C524-N524</f>
        <v>1</v>
      </c>
      <c r="P524" s="39">
        <f>O524/C524</f>
        <v>1</v>
      </c>
    </row>
    <row r="525" spans="1:16" ht="9.75" customHeight="1">
      <c r="A525" s="5"/>
      <c r="B525" s="33" t="s">
        <v>258</v>
      </c>
      <c r="C525" s="33"/>
      <c r="D525" s="34"/>
      <c r="E525" s="35"/>
      <c r="F525" s="35"/>
      <c r="G525" s="35"/>
      <c r="H525" s="35"/>
      <c r="I525" s="35"/>
      <c r="J525" s="35"/>
      <c r="K525" s="35"/>
      <c r="L525" s="35"/>
      <c r="M525" s="36"/>
      <c r="N525" s="37"/>
      <c r="O525" s="38"/>
      <c r="P525" s="39"/>
    </row>
    <row r="526" spans="1:16" ht="9.75" customHeight="1">
      <c r="A526" s="5"/>
      <c r="B526" s="33" t="s">
        <v>258</v>
      </c>
      <c r="C526" s="33"/>
      <c r="D526" s="34"/>
      <c r="E526" s="35"/>
      <c r="F526" s="35"/>
      <c r="G526" s="35"/>
      <c r="H526" s="35"/>
      <c r="I526" s="35"/>
      <c r="J526" s="35"/>
      <c r="K526" s="35"/>
      <c r="L526" s="35"/>
      <c r="M526" s="36"/>
      <c r="N526" s="37"/>
      <c r="O526" s="38"/>
      <c r="P526" s="39"/>
    </row>
    <row r="527" spans="1:16" ht="9.75" customHeight="1">
      <c r="A527" s="5"/>
      <c r="B527" s="33" t="s">
        <v>258</v>
      </c>
      <c r="C527" s="33"/>
      <c r="D527" s="34"/>
      <c r="E527" s="35"/>
      <c r="F527" s="35"/>
      <c r="G527" s="35"/>
      <c r="H527" s="35"/>
      <c r="I527" s="35"/>
      <c r="J527" s="35"/>
      <c r="K527" s="35"/>
      <c r="L527" s="35"/>
      <c r="M527" s="36"/>
      <c r="N527" s="37"/>
      <c r="O527" s="38"/>
      <c r="P527" s="39"/>
    </row>
    <row r="528" spans="1:16" ht="9.75" customHeight="1">
      <c r="A528" s="5"/>
      <c r="B528" s="33" t="s">
        <v>258</v>
      </c>
      <c r="C528" s="33"/>
      <c r="D528" s="34"/>
      <c r="E528" s="35"/>
      <c r="F528" s="35"/>
      <c r="G528" s="35"/>
      <c r="H528" s="35"/>
      <c r="I528" s="35"/>
      <c r="J528" s="35"/>
      <c r="K528" s="35"/>
      <c r="L528" s="35"/>
      <c r="M528" s="36"/>
      <c r="N528" s="37"/>
      <c r="O528" s="38"/>
      <c r="P528" s="39"/>
    </row>
    <row r="529" spans="1:16" ht="9.75" customHeight="1">
      <c r="A529" s="5"/>
      <c r="B529" s="33" t="s">
        <v>93</v>
      </c>
      <c r="C529" s="33">
        <v>10</v>
      </c>
      <c r="D529" s="34">
        <v>5</v>
      </c>
      <c r="E529" s="35">
        <v>4</v>
      </c>
      <c r="F529" s="35">
        <v>3</v>
      </c>
      <c r="G529" s="35">
        <v>2</v>
      </c>
      <c r="H529" s="35">
        <v>0</v>
      </c>
      <c r="I529" s="35">
        <v>0</v>
      </c>
      <c r="J529" s="35">
        <v>1</v>
      </c>
      <c r="K529" s="35">
        <v>3</v>
      </c>
      <c r="L529" s="35">
        <v>5</v>
      </c>
      <c r="M529" s="36">
        <v>6</v>
      </c>
      <c r="N529" s="37">
        <f>MIN(D529:M529)</f>
        <v>0</v>
      </c>
      <c r="O529" s="38">
        <f>C529-N529</f>
        <v>10</v>
      </c>
      <c r="P529" s="39">
        <f>O529/C529</f>
        <v>1</v>
      </c>
    </row>
    <row r="530" spans="1:16" ht="9.75" customHeight="1">
      <c r="A530" s="5"/>
      <c r="B530" s="33" t="s">
        <v>254</v>
      </c>
      <c r="C530" s="33"/>
      <c r="D530" s="34"/>
      <c r="E530" s="35"/>
      <c r="F530" s="35"/>
      <c r="G530" s="35"/>
      <c r="H530" s="35"/>
      <c r="I530" s="35"/>
      <c r="J530" s="35"/>
      <c r="K530" s="35"/>
      <c r="L530" s="35"/>
      <c r="M530" s="36"/>
      <c r="N530" s="37"/>
      <c r="O530" s="38"/>
      <c r="P530" s="39"/>
    </row>
    <row r="531" spans="1:16" ht="9.75" customHeight="1">
      <c r="A531" s="5"/>
      <c r="B531" s="33" t="s">
        <v>255</v>
      </c>
      <c r="C531" s="33"/>
      <c r="D531" s="34"/>
      <c r="E531" s="35"/>
      <c r="F531" s="35"/>
      <c r="G531" s="35"/>
      <c r="H531" s="35"/>
      <c r="I531" s="35"/>
      <c r="J531" s="35"/>
      <c r="K531" s="35"/>
      <c r="L531" s="35"/>
      <c r="M531" s="36"/>
      <c r="N531" s="37"/>
      <c r="O531" s="38"/>
      <c r="P531" s="39"/>
    </row>
    <row r="532" spans="1:16" ht="9.75" customHeight="1">
      <c r="A532" s="5"/>
      <c r="B532" s="33" t="s">
        <v>5</v>
      </c>
      <c r="C532" s="33">
        <v>1</v>
      </c>
      <c r="D532" s="34">
        <v>1</v>
      </c>
      <c r="E532" s="35">
        <v>1</v>
      </c>
      <c r="F532" s="35">
        <v>1</v>
      </c>
      <c r="G532" s="35">
        <v>1</v>
      </c>
      <c r="H532" s="35">
        <v>1</v>
      </c>
      <c r="I532" s="35">
        <v>1</v>
      </c>
      <c r="J532" s="35">
        <v>1</v>
      </c>
      <c r="K532" s="35">
        <v>1</v>
      </c>
      <c r="L532" s="35">
        <v>1</v>
      </c>
      <c r="M532" s="36">
        <v>1</v>
      </c>
      <c r="N532" s="37">
        <f>MIN(D532:M532)</f>
        <v>1</v>
      </c>
      <c r="O532" s="38">
        <f>C532-N532</f>
        <v>0</v>
      </c>
      <c r="P532" s="39">
        <f>O532/C532</f>
        <v>0</v>
      </c>
    </row>
    <row r="533" spans="1:16" ht="9.75" customHeight="1">
      <c r="A533" s="40"/>
      <c r="B533" s="41" t="s">
        <v>6</v>
      </c>
      <c r="C533" s="41">
        <f aca="true" t="shared" si="30" ref="C533:M533">SUM(C517:C532)</f>
        <v>145</v>
      </c>
      <c r="D533" s="42">
        <f t="shared" si="30"/>
        <v>98</v>
      </c>
      <c r="E533" s="43">
        <f t="shared" si="30"/>
        <v>72</v>
      </c>
      <c r="F533" s="43">
        <f t="shared" si="30"/>
        <v>59</v>
      </c>
      <c r="G533" s="43">
        <f t="shared" si="30"/>
        <v>44</v>
      </c>
      <c r="H533" s="43">
        <f t="shared" si="30"/>
        <v>26</v>
      </c>
      <c r="I533" s="43">
        <f t="shared" si="30"/>
        <v>20</v>
      </c>
      <c r="J533" s="43">
        <f t="shared" si="30"/>
        <v>29</v>
      </c>
      <c r="K533" s="43">
        <f t="shared" si="30"/>
        <v>47</v>
      </c>
      <c r="L533" s="43">
        <f t="shared" si="30"/>
        <v>57</v>
      </c>
      <c r="M533" s="44">
        <f t="shared" si="30"/>
        <v>52</v>
      </c>
      <c r="N533" s="45">
        <f>MIN(D533:M533)</f>
        <v>20</v>
      </c>
      <c r="O533" s="46">
        <f>C533-N533</f>
        <v>125</v>
      </c>
      <c r="P533" s="47">
        <f>O533/C533</f>
        <v>0.8620689655172413</v>
      </c>
    </row>
    <row r="534" spans="1:16" ht="9.75" customHeight="1">
      <c r="A534" s="32" t="s">
        <v>32</v>
      </c>
      <c r="B534" s="48" t="s">
        <v>0</v>
      </c>
      <c r="C534" s="48">
        <v>188</v>
      </c>
      <c r="D534" s="49">
        <v>158</v>
      </c>
      <c r="E534" s="50">
        <v>118</v>
      </c>
      <c r="F534" s="50">
        <v>77</v>
      </c>
      <c r="G534" s="50">
        <v>48</v>
      </c>
      <c r="H534" s="50">
        <v>28</v>
      </c>
      <c r="I534" s="50">
        <v>17</v>
      </c>
      <c r="J534" s="50">
        <v>20</v>
      </c>
      <c r="K534" s="50">
        <v>32</v>
      </c>
      <c r="L534" s="50">
        <v>48</v>
      </c>
      <c r="M534" s="51">
        <v>33</v>
      </c>
      <c r="N534" s="52">
        <f>MIN(D534:M534)</f>
        <v>17</v>
      </c>
      <c r="O534" s="53">
        <f>C534-N534</f>
        <v>171</v>
      </c>
      <c r="P534" s="54">
        <f>O534/C534</f>
        <v>0.9095744680851063</v>
      </c>
    </row>
    <row r="535" spans="1:16" ht="9.75" customHeight="1">
      <c r="A535" s="5"/>
      <c r="B535" s="33" t="s">
        <v>1</v>
      </c>
      <c r="C535" s="33">
        <v>219</v>
      </c>
      <c r="D535" s="34">
        <v>101</v>
      </c>
      <c r="E535" s="35">
        <v>39</v>
      </c>
      <c r="F535" s="35">
        <v>1</v>
      </c>
      <c r="G535" s="35">
        <v>0</v>
      </c>
      <c r="H535" s="35">
        <v>1</v>
      </c>
      <c r="I535" s="35">
        <v>0</v>
      </c>
      <c r="J535" s="35">
        <v>0</v>
      </c>
      <c r="K535" s="35">
        <v>9</v>
      </c>
      <c r="L535" s="35">
        <v>37</v>
      </c>
      <c r="M535" s="36">
        <v>72</v>
      </c>
      <c r="N535" s="37">
        <f>MIN(D535:M535)</f>
        <v>0</v>
      </c>
      <c r="O535" s="38">
        <f>C535-N535</f>
        <v>219</v>
      </c>
      <c r="P535" s="39">
        <f>O535/C535</f>
        <v>1</v>
      </c>
    </row>
    <row r="536" spans="1:16" ht="9.75" customHeight="1">
      <c r="A536" s="5"/>
      <c r="B536" s="33" t="s">
        <v>2</v>
      </c>
      <c r="C536" s="33"/>
      <c r="D536" s="34"/>
      <c r="E536" s="35"/>
      <c r="F536" s="35"/>
      <c r="G536" s="35"/>
      <c r="H536" s="35"/>
      <c r="I536" s="35"/>
      <c r="J536" s="35"/>
      <c r="K536" s="35"/>
      <c r="L536" s="35"/>
      <c r="M536" s="36"/>
      <c r="N536" s="37"/>
      <c r="O536" s="38"/>
      <c r="P536" s="39"/>
    </row>
    <row r="537" spans="1:16" ht="9.75" customHeight="1">
      <c r="A537" s="5"/>
      <c r="B537" s="33" t="s">
        <v>460</v>
      </c>
      <c r="C537" s="33"/>
      <c r="D537" s="34"/>
      <c r="E537" s="35"/>
      <c r="F537" s="35"/>
      <c r="G537" s="35"/>
      <c r="H537" s="35"/>
      <c r="I537" s="35"/>
      <c r="J537" s="35"/>
      <c r="K537" s="35"/>
      <c r="L537" s="35"/>
      <c r="M537" s="36"/>
      <c r="N537" s="37"/>
      <c r="O537" s="38"/>
      <c r="P537" s="39"/>
    </row>
    <row r="538" spans="1:16" ht="9.75" customHeight="1">
      <c r="A538" s="5"/>
      <c r="B538" s="33" t="s">
        <v>460</v>
      </c>
      <c r="C538" s="33"/>
      <c r="D538" s="34"/>
      <c r="E538" s="35"/>
      <c r="F538" s="35"/>
      <c r="G538" s="35"/>
      <c r="H538" s="35"/>
      <c r="I538" s="35"/>
      <c r="J538" s="35"/>
      <c r="K538" s="35"/>
      <c r="L538" s="35"/>
      <c r="M538" s="36"/>
      <c r="N538" s="37"/>
      <c r="O538" s="38"/>
      <c r="P538" s="39"/>
    </row>
    <row r="539" spans="1:16" ht="9.75" customHeight="1">
      <c r="A539" s="5"/>
      <c r="B539" s="33" t="s">
        <v>4</v>
      </c>
      <c r="C539" s="33">
        <v>4</v>
      </c>
      <c r="D539" s="34">
        <v>4</v>
      </c>
      <c r="E539" s="35">
        <v>3</v>
      </c>
      <c r="F539" s="35">
        <v>2</v>
      </c>
      <c r="G539" s="35">
        <v>1</v>
      </c>
      <c r="H539" s="35">
        <v>3</v>
      </c>
      <c r="I539" s="35">
        <v>2</v>
      </c>
      <c r="J539" s="35">
        <v>2</v>
      </c>
      <c r="K539" s="35">
        <v>2</v>
      </c>
      <c r="L539" s="35">
        <v>3</v>
      </c>
      <c r="M539" s="36">
        <v>4</v>
      </c>
      <c r="N539" s="37">
        <f>MIN(D539:M539)</f>
        <v>1</v>
      </c>
      <c r="O539" s="38">
        <f>C539-N539</f>
        <v>3</v>
      </c>
      <c r="P539" s="39">
        <f>O539/C539</f>
        <v>0.75</v>
      </c>
    </row>
    <row r="540" spans="1:16" ht="9.75" customHeight="1">
      <c r="A540" s="5"/>
      <c r="B540" s="33" t="s">
        <v>264</v>
      </c>
      <c r="C540" s="33">
        <v>12</v>
      </c>
      <c r="D540" s="34">
        <v>11</v>
      </c>
      <c r="E540" s="35">
        <v>10</v>
      </c>
      <c r="F540" s="35">
        <v>10</v>
      </c>
      <c r="G540" s="35">
        <v>10</v>
      </c>
      <c r="H540" s="35">
        <v>10</v>
      </c>
      <c r="I540" s="35">
        <v>10</v>
      </c>
      <c r="J540" s="35">
        <v>9</v>
      </c>
      <c r="K540" s="35">
        <v>9</v>
      </c>
      <c r="L540" s="35">
        <v>10</v>
      </c>
      <c r="M540" s="36">
        <v>10</v>
      </c>
      <c r="N540" s="37">
        <f>MIN(D540:M540)</f>
        <v>9</v>
      </c>
      <c r="O540" s="38">
        <f>C540-N540</f>
        <v>3</v>
      </c>
      <c r="P540" s="39">
        <f>O540/C540</f>
        <v>0.25</v>
      </c>
    </row>
    <row r="541" spans="1:16" ht="9.75" customHeight="1">
      <c r="A541" s="5"/>
      <c r="B541" s="33" t="s">
        <v>410</v>
      </c>
      <c r="C541" s="33">
        <v>1</v>
      </c>
      <c r="D541" s="34">
        <v>1</v>
      </c>
      <c r="E541" s="35">
        <v>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1</v>
      </c>
      <c r="M541" s="36">
        <v>1</v>
      </c>
      <c r="N541" s="37">
        <f>MIN(D541:M541)</f>
        <v>0</v>
      </c>
      <c r="O541" s="38">
        <f>C541-N541</f>
        <v>1</v>
      </c>
      <c r="P541" s="39">
        <f>O541/C541</f>
        <v>1</v>
      </c>
    </row>
    <row r="542" spans="1:16" ht="9.75" customHeight="1">
      <c r="A542" s="5"/>
      <c r="B542" s="33" t="s">
        <v>258</v>
      </c>
      <c r="C542" s="33"/>
      <c r="D542" s="34"/>
      <c r="E542" s="35"/>
      <c r="F542" s="35"/>
      <c r="G542" s="35"/>
      <c r="H542" s="35"/>
      <c r="I542" s="35"/>
      <c r="J542" s="35"/>
      <c r="K542" s="35"/>
      <c r="L542" s="35"/>
      <c r="M542" s="36"/>
      <c r="N542" s="37"/>
      <c r="O542" s="38"/>
      <c r="P542" s="39"/>
    </row>
    <row r="543" spans="1:16" ht="9.75" customHeight="1">
      <c r="A543" s="5"/>
      <c r="B543" s="33" t="s">
        <v>258</v>
      </c>
      <c r="C543" s="33"/>
      <c r="D543" s="34"/>
      <c r="E543" s="35"/>
      <c r="F543" s="35"/>
      <c r="G543" s="35"/>
      <c r="H543" s="35"/>
      <c r="I543" s="35"/>
      <c r="J543" s="35"/>
      <c r="K543" s="35"/>
      <c r="L543" s="35"/>
      <c r="M543" s="36"/>
      <c r="N543" s="37"/>
      <c r="O543" s="38"/>
      <c r="P543" s="39"/>
    </row>
    <row r="544" spans="1:16" ht="9.75" customHeight="1">
      <c r="A544" s="5"/>
      <c r="B544" s="33" t="s">
        <v>258</v>
      </c>
      <c r="C544" s="33"/>
      <c r="D544" s="34"/>
      <c r="E544" s="35"/>
      <c r="F544" s="35"/>
      <c r="G544" s="35"/>
      <c r="H544" s="35"/>
      <c r="I544" s="35"/>
      <c r="J544" s="35"/>
      <c r="K544" s="35"/>
      <c r="L544" s="35"/>
      <c r="M544" s="36"/>
      <c r="N544" s="37"/>
      <c r="O544" s="38"/>
      <c r="P544" s="39"/>
    </row>
    <row r="545" spans="1:16" ht="9.75" customHeight="1">
      <c r="A545" s="5"/>
      <c r="B545" s="33" t="s">
        <v>258</v>
      </c>
      <c r="C545" s="33"/>
      <c r="D545" s="34"/>
      <c r="E545" s="35"/>
      <c r="F545" s="35"/>
      <c r="G545" s="35"/>
      <c r="H545" s="35"/>
      <c r="I545" s="35"/>
      <c r="J545" s="35"/>
      <c r="K545" s="35"/>
      <c r="L545" s="35"/>
      <c r="M545" s="36"/>
      <c r="N545" s="37"/>
      <c r="O545" s="38"/>
      <c r="P545" s="39"/>
    </row>
    <row r="546" spans="1:16" ht="9.75" customHeight="1">
      <c r="A546" s="5"/>
      <c r="B546" s="33" t="s">
        <v>93</v>
      </c>
      <c r="C546" s="33">
        <v>6</v>
      </c>
      <c r="D546" s="34">
        <v>3</v>
      </c>
      <c r="E546" s="35">
        <v>1</v>
      </c>
      <c r="F546" s="35">
        <v>1</v>
      </c>
      <c r="G546" s="35">
        <v>1</v>
      </c>
      <c r="H546" s="35">
        <v>0</v>
      </c>
      <c r="I546" s="35">
        <v>1</v>
      </c>
      <c r="J546" s="35">
        <v>1</v>
      </c>
      <c r="K546" s="35">
        <v>2</v>
      </c>
      <c r="L546" s="35">
        <v>3</v>
      </c>
      <c r="M546" s="36">
        <v>3</v>
      </c>
      <c r="N546" s="37">
        <f>MIN(D546:M546)</f>
        <v>0</v>
      </c>
      <c r="O546" s="38">
        <f>C546-N546</f>
        <v>6</v>
      </c>
      <c r="P546" s="39">
        <f>O546/C546</f>
        <v>1</v>
      </c>
    </row>
    <row r="547" spans="1:16" ht="9.75" customHeight="1">
      <c r="A547" s="5"/>
      <c r="B547" s="33" t="s">
        <v>254</v>
      </c>
      <c r="C547" s="33"/>
      <c r="D547" s="34"/>
      <c r="E547" s="35"/>
      <c r="F547" s="35"/>
      <c r="G547" s="35"/>
      <c r="H547" s="35"/>
      <c r="I547" s="35"/>
      <c r="J547" s="35"/>
      <c r="K547" s="35"/>
      <c r="L547" s="35"/>
      <c r="M547" s="36"/>
      <c r="N547" s="37"/>
      <c r="O547" s="38"/>
      <c r="P547" s="39"/>
    </row>
    <row r="548" spans="1:16" ht="9.75" customHeight="1">
      <c r="A548" s="5"/>
      <c r="B548" s="33" t="s">
        <v>255</v>
      </c>
      <c r="C548" s="33"/>
      <c r="D548" s="34"/>
      <c r="E548" s="35"/>
      <c r="F548" s="35"/>
      <c r="G548" s="35"/>
      <c r="H548" s="35"/>
      <c r="I548" s="35"/>
      <c r="J548" s="35"/>
      <c r="K548" s="35"/>
      <c r="L548" s="35"/>
      <c r="M548" s="36"/>
      <c r="N548" s="37"/>
      <c r="O548" s="38"/>
      <c r="P548" s="39"/>
    </row>
    <row r="549" spans="1:16" ht="9.75" customHeight="1">
      <c r="A549" s="5"/>
      <c r="B549" s="33" t="s">
        <v>5</v>
      </c>
      <c r="C549" s="33"/>
      <c r="D549" s="34"/>
      <c r="E549" s="35"/>
      <c r="F549" s="35"/>
      <c r="G549" s="35"/>
      <c r="H549" s="35"/>
      <c r="I549" s="35"/>
      <c r="J549" s="35"/>
      <c r="K549" s="35"/>
      <c r="L549" s="35"/>
      <c r="M549" s="36"/>
      <c r="N549" s="37"/>
      <c r="O549" s="38"/>
      <c r="P549" s="39"/>
    </row>
    <row r="550" spans="1:16" ht="9.75" customHeight="1">
      <c r="A550" s="40"/>
      <c r="B550" s="41" t="s">
        <v>6</v>
      </c>
      <c r="C550" s="41">
        <f aca="true" t="shared" si="31" ref="C550:M550">SUM(C534:C549)</f>
        <v>430</v>
      </c>
      <c r="D550" s="42">
        <f t="shared" si="31"/>
        <v>278</v>
      </c>
      <c r="E550" s="43">
        <f t="shared" si="31"/>
        <v>171</v>
      </c>
      <c r="F550" s="43">
        <f t="shared" si="31"/>
        <v>91</v>
      </c>
      <c r="G550" s="43">
        <f t="shared" si="31"/>
        <v>60</v>
      </c>
      <c r="H550" s="43">
        <f t="shared" si="31"/>
        <v>42</v>
      </c>
      <c r="I550" s="43">
        <f t="shared" si="31"/>
        <v>30</v>
      </c>
      <c r="J550" s="43">
        <f t="shared" si="31"/>
        <v>32</v>
      </c>
      <c r="K550" s="43">
        <f t="shared" si="31"/>
        <v>54</v>
      </c>
      <c r="L550" s="43">
        <f t="shared" si="31"/>
        <v>102</v>
      </c>
      <c r="M550" s="44">
        <f t="shared" si="31"/>
        <v>123</v>
      </c>
      <c r="N550" s="45">
        <f>MIN(D550:M550)</f>
        <v>30</v>
      </c>
      <c r="O550" s="46">
        <f>C550-N550</f>
        <v>400</v>
      </c>
      <c r="P550" s="47">
        <f>O550/C550</f>
        <v>0.9302325581395349</v>
      </c>
    </row>
    <row r="551" spans="1:16" ht="9.75" customHeight="1">
      <c r="A551" s="32" t="s">
        <v>33</v>
      </c>
      <c r="B551" s="48" t="s">
        <v>0</v>
      </c>
      <c r="C551" s="48"/>
      <c r="D551" s="49"/>
      <c r="E551" s="50"/>
      <c r="F551" s="50"/>
      <c r="G551" s="50"/>
      <c r="H551" s="50"/>
      <c r="I551" s="50"/>
      <c r="J551" s="50"/>
      <c r="K551" s="50"/>
      <c r="L551" s="50"/>
      <c r="M551" s="51"/>
      <c r="N551" s="52"/>
      <c r="O551" s="53"/>
      <c r="P551" s="54"/>
    </row>
    <row r="552" spans="1:16" ht="9.75" customHeight="1">
      <c r="A552" s="5"/>
      <c r="B552" s="33" t="s">
        <v>1</v>
      </c>
      <c r="C552" s="33">
        <v>153</v>
      </c>
      <c r="D552" s="34">
        <v>56</v>
      </c>
      <c r="E552" s="35">
        <v>23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9</v>
      </c>
      <c r="L552" s="35">
        <v>40</v>
      </c>
      <c r="M552" s="36">
        <v>81</v>
      </c>
      <c r="N552" s="37">
        <f>MIN(D552:M552)</f>
        <v>0</v>
      </c>
      <c r="O552" s="38">
        <f>C552-N552</f>
        <v>153</v>
      </c>
      <c r="P552" s="39">
        <f>O552/C552</f>
        <v>1</v>
      </c>
    </row>
    <row r="553" spans="1:16" ht="9.75" customHeight="1">
      <c r="A553" s="5"/>
      <c r="B553" s="33" t="s">
        <v>2</v>
      </c>
      <c r="C553" s="33">
        <v>356</v>
      </c>
      <c r="D553" s="34">
        <v>0</v>
      </c>
      <c r="E553" s="35">
        <v>0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3</v>
      </c>
      <c r="L553" s="35">
        <v>22</v>
      </c>
      <c r="M553" s="36">
        <v>50</v>
      </c>
      <c r="N553" s="37">
        <f>MIN(D553:M553)</f>
        <v>0</v>
      </c>
      <c r="O553" s="38">
        <f>C553-N553</f>
        <v>356</v>
      </c>
      <c r="P553" s="39">
        <f>O553/C553</f>
        <v>1</v>
      </c>
    </row>
    <row r="554" spans="1:16" ht="9.75" customHeight="1">
      <c r="A554" s="5"/>
      <c r="B554" s="33" t="s">
        <v>460</v>
      </c>
      <c r="C554" s="33"/>
      <c r="D554" s="34"/>
      <c r="E554" s="35"/>
      <c r="F554" s="35"/>
      <c r="G554" s="35"/>
      <c r="H554" s="35"/>
      <c r="I554" s="35"/>
      <c r="J554" s="35"/>
      <c r="K554" s="35"/>
      <c r="L554" s="35"/>
      <c r="M554" s="36"/>
      <c r="N554" s="37"/>
      <c r="O554" s="38"/>
      <c r="P554" s="39"/>
    </row>
    <row r="555" spans="1:16" ht="9.75" customHeight="1">
      <c r="A555" s="5"/>
      <c r="B555" s="33" t="s">
        <v>460</v>
      </c>
      <c r="C555" s="33"/>
      <c r="D555" s="34"/>
      <c r="E555" s="35"/>
      <c r="F555" s="35"/>
      <c r="G555" s="35"/>
      <c r="H555" s="35"/>
      <c r="I555" s="35"/>
      <c r="J555" s="35"/>
      <c r="K555" s="35"/>
      <c r="L555" s="35"/>
      <c r="M555" s="36"/>
      <c r="N555" s="37"/>
      <c r="O555" s="38"/>
      <c r="P555" s="39"/>
    </row>
    <row r="556" spans="1:16" ht="9.75" customHeight="1">
      <c r="A556" s="5"/>
      <c r="B556" s="33" t="s">
        <v>4</v>
      </c>
      <c r="C556" s="33">
        <v>3</v>
      </c>
      <c r="D556" s="34">
        <v>1</v>
      </c>
      <c r="E556" s="35">
        <v>0</v>
      </c>
      <c r="F556" s="35">
        <v>0</v>
      </c>
      <c r="G556" s="35">
        <v>0</v>
      </c>
      <c r="H556" s="35">
        <v>0</v>
      </c>
      <c r="I556" s="35">
        <v>0</v>
      </c>
      <c r="J556" s="35">
        <v>1</v>
      </c>
      <c r="K556" s="35">
        <v>1</v>
      </c>
      <c r="L556" s="35">
        <v>1</v>
      </c>
      <c r="M556" s="36">
        <v>1</v>
      </c>
      <c r="N556" s="37">
        <f>MIN(D556:M556)</f>
        <v>0</v>
      </c>
      <c r="O556" s="38">
        <f>C556-N556</f>
        <v>3</v>
      </c>
      <c r="P556" s="39">
        <f>O556/C556</f>
        <v>1</v>
      </c>
    </row>
    <row r="557" spans="1:16" ht="9.75" customHeight="1">
      <c r="A557" s="5"/>
      <c r="B557" s="33" t="s">
        <v>318</v>
      </c>
      <c r="C557" s="33">
        <v>1</v>
      </c>
      <c r="D557" s="34">
        <v>1</v>
      </c>
      <c r="E557" s="35">
        <v>1</v>
      </c>
      <c r="F557" s="35">
        <v>1</v>
      </c>
      <c r="G557" s="35">
        <v>1</v>
      </c>
      <c r="H557" s="35">
        <v>1</v>
      </c>
      <c r="I557" s="35">
        <v>1</v>
      </c>
      <c r="J557" s="35">
        <v>1</v>
      </c>
      <c r="K557" s="35">
        <v>1</v>
      </c>
      <c r="L557" s="35">
        <v>1</v>
      </c>
      <c r="M557" s="36">
        <v>1</v>
      </c>
      <c r="N557" s="37">
        <f>MIN(D557:M557)</f>
        <v>1</v>
      </c>
      <c r="O557" s="38">
        <f>C557-N557</f>
        <v>0</v>
      </c>
      <c r="P557" s="39">
        <f>O557/C557</f>
        <v>0</v>
      </c>
    </row>
    <row r="558" spans="1:16" ht="9.75" customHeight="1">
      <c r="A558" s="5"/>
      <c r="B558" s="33" t="s">
        <v>261</v>
      </c>
      <c r="C558" s="33">
        <v>25</v>
      </c>
      <c r="D558" s="34">
        <v>19</v>
      </c>
      <c r="E558" s="35">
        <v>14</v>
      </c>
      <c r="F558" s="35">
        <v>9</v>
      </c>
      <c r="G558" s="35">
        <v>7</v>
      </c>
      <c r="H558" s="35">
        <v>6</v>
      </c>
      <c r="I558" s="35">
        <v>5</v>
      </c>
      <c r="J558" s="35">
        <v>7</v>
      </c>
      <c r="K558" s="35">
        <v>8</v>
      </c>
      <c r="L558" s="35">
        <v>8</v>
      </c>
      <c r="M558" s="36">
        <v>11</v>
      </c>
      <c r="N558" s="37">
        <f>MIN(D558:M558)</f>
        <v>5</v>
      </c>
      <c r="O558" s="38">
        <f>C558-N558</f>
        <v>20</v>
      </c>
      <c r="P558" s="39">
        <f>O558/C558</f>
        <v>0.8</v>
      </c>
    </row>
    <row r="559" spans="1:16" ht="9.75" customHeight="1">
      <c r="A559" s="5"/>
      <c r="B559" s="33" t="s">
        <v>258</v>
      </c>
      <c r="C559" s="33"/>
      <c r="D559" s="34"/>
      <c r="E559" s="35"/>
      <c r="F559" s="35"/>
      <c r="G559" s="35"/>
      <c r="H559" s="35"/>
      <c r="I559" s="35"/>
      <c r="J559" s="35"/>
      <c r="K559" s="35"/>
      <c r="L559" s="35"/>
      <c r="M559" s="36"/>
      <c r="N559" s="37"/>
      <c r="O559" s="38"/>
      <c r="P559" s="39"/>
    </row>
    <row r="560" spans="1:16" ht="9.75" customHeight="1">
      <c r="A560" s="5"/>
      <c r="B560" s="33" t="s">
        <v>258</v>
      </c>
      <c r="C560" s="33"/>
      <c r="D560" s="34"/>
      <c r="E560" s="35"/>
      <c r="F560" s="35"/>
      <c r="G560" s="35"/>
      <c r="H560" s="35"/>
      <c r="I560" s="35"/>
      <c r="J560" s="35"/>
      <c r="K560" s="35"/>
      <c r="L560" s="35"/>
      <c r="M560" s="36"/>
      <c r="N560" s="37"/>
      <c r="O560" s="38"/>
      <c r="P560" s="39"/>
    </row>
    <row r="561" spans="1:16" ht="9.75" customHeight="1">
      <c r="A561" s="5"/>
      <c r="B561" s="33" t="s">
        <v>258</v>
      </c>
      <c r="C561" s="33"/>
      <c r="D561" s="34"/>
      <c r="E561" s="35"/>
      <c r="F561" s="35"/>
      <c r="G561" s="35"/>
      <c r="H561" s="35"/>
      <c r="I561" s="35"/>
      <c r="J561" s="35"/>
      <c r="K561" s="35"/>
      <c r="L561" s="35"/>
      <c r="M561" s="36"/>
      <c r="N561" s="37"/>
      <c r="O561" s="38"/>
      <c r="P561" s="39"/>
    </row>
    <row r="562" spans="1:16" ht="9.75" customHeight="1">
      <c r="A562" s="5"/>
      <c r="B562" s="33" t="s">
        <v>258</v>
      </c>
      <c r="C562" s="33"/>
      <c r="D562" s="34"/>
      <c r="E562" s="35"/>
      <c r="F562" s="35"/>
      <c r="G562" s="35"/>
      <c r="H562" s="35"/>
      <c r="I562" s="35"/>
      <c r="J562" s="35"/>
      <c r="K562" s="35"/>
      <c r="L562" s="35"/>
      <c r="M562" s="36"/>
      <c r="N562" s="37"/>
      <c r="O562" s="38"/>
      <c r="P562" s="39"/>
    </row>
    <row r="563" spans="1:16" ht="9.75" customHeight="1">
      <c r="A563" s="5"/>
      <c r="B563" s="33" t="s">
        <v>93</v>
      </c>
      <c r="C563" s="33">
        <v>4</v>
      </c>
      <c r="D563" s="34">
        <v>3</v>
      </c>
      <c r="E563" s="35">
        <v>2</v>
      </c>
      <c r="F563" s="35">
        <v>2</v>
      </c>
      <c r="G563" s="35">
        <v>2</v>
      </c>
      <c r="H563" s="35">
        <v>1</v>
      </c>
      <c r="I563" s="35">
        <v>1</v>
      </c>
      <c r="J563" s="35">
        <v>1</v>
      </c>
      <c r="K563" s="35">
        <v>2</v>
      </c>
      <c r="L563" s="35">
        <v>3</v>
      </c>
      <c r="M563" s="36">
        <v>3</v>
      </c>
      <c r="N563" s="37">
        <f>MIN(D563:M563)</f>
        <v>1</v>
      </c>
      <c r="O563" s="38">
        <f>C563-N563</f>
        <v>3</v>
      </c>
      <c r="P563" s="39">
        <f>O563/C563</f>
        <v>0.75</v>
      </c>
    </row>
    <row r="564" spans="1:16" ht="9.75" customHeight="1">
      <c r="A564" s="5"/>
      <c r="B564" s="33" t="s">
        <v>254</v>
      </c>
      <c r="C564" s="33"/>
      <c r="D564" s="34"/>
      <c r="E564" s="35"/>
      <c r="F564" s="35"/>
      <c r="G564" s="35"/>
      <c r="H564" s="35"/>
      <c r="I564" s="35"/>
      <c r="J564" s="35"/>
      <c r="K564" s="35"/>
      <c r="L564" s="35"/>
      <c r="M564" s="36"/>
      <c r="N564" s="37"/>
      <c r="O564" s="38"/>
      <c r="P564" s="39"/>
    </row>
    <row r="565" spans="1:16" ht="9.75" customHeight="1">
      <c r="A565" s="5"/>
      <c r="B565" s="33" t="s">
        <v>255</v>
      </c>
      <c r="C565" s="33"/>
      <c r="D565" s="34"/>
      <c r="E565" s="35"/>
      <c r="F565" s="35"/>
      <c r="G565" s="35"/>
      <c r="H565" s="35"/>
      <c r="I565" s="35"/>
      <c r="J565" s="35"/>
      <c r="K565" s="35"/>
      <c r="L565" s="35"/>
      <c r="M565" s="36"/>
      <c r="N565" s="37"/>
      <c r="O565" s="38"/>
      <c r="P565" s="39"/>
    </row>
    <row r="566" spans="1:16" ht="9.75" customHeight="1">
      <c r="A566" s="5"/>
      <c r="B566" s="33" t="s">
        <v>5</v>
      </c>
      <c r="C566" s="33"/>
      <c r="D566" s="34"/>
      <c r="E566" s="35"/>
      <c r="F566" s="35"/>
      <c r="G566" s="35"/>
      <c r="H566" s="35"/>
      <c r="I566" s="35"/>
      <c r="J566" s="35"/>
      <c r="K566" s="35"/>
      <c r="L566" s="35"/>
      <c r="M566" s="36"/>
      <c r="N566" s="37"/>
      <c r="O566" s="38"/>
      <c r="P566" s="39"/>
    </row>
    <row r="567" spans="1:16" ht="9.75" customHeight="1">
      <c r="A567" s="40"/>
      <c r="B567" s="41" t="s">
        <v>6</v>
      </c>
      <c r="C567" s="41">
        <f aca="true" t="shared" si="32" ref="C567:M567">SUM(C551:C566)</f>
        <v>542</v>
      </c>
      <c r="D567" s="42">
        <f t="shared" si="32"/>
        <v>80</v>
      </c>
      <c r="E567" s="43">
        <f t="shared" si="32"/>
        <v>40</v>
      </c>
      <c r="F567" s="43">
        <f t="shared" si="32"/>
        <v>12</v>
      </c>
      <c r="G567" s="43">
        <f t="shared" si="32"/>
        <v>10</v>
      </c>
      <c r="H567" s="43">
        <f t="shared" si="32"/>
        <v>8</v>
      </c>
      <c r="I567" s="43">
        <f t="shared" si="32"/>
        <v>7</v>
      </c>
      <c r="J567" s="43">
        <f t="shared" si="32"/>
        <v>10</v>
      </c>
      <c r="K567" s="43">
        <f t="shared" si="32"/>
        <v>24</v>
      </c>
      <c r="L567" s="43">
        <f t="shared" si="32"/>
        <v>75</v>
      </c>
      <c r="M567" s="44">
        <f t="shared" si="32"/>
        <v>147</v>
      </c>
      <c r="N567" s="45">
        <f>MIN(D567:M567)</f>
        <v>7</v>
      </c>
      <c r="O567" s="46">
        <f>C567-N567</f>
        <v>535</v>
      </c>
      <c r="P567" s="47">
        <f>O567/C567</f>
        <v>0.9870848708487084</v>
      </c>
    </row>
    <row r="568" spans="1:16" ht="9.75" customHeight="1">
      <c r="A568" s="32" t="s">
        <v>34</v>
      </c>
      <c r="B568" s="48" t="s">
        <v>0</v>
      </c>
      <c r="C568" s="48"/>
      <c r="D568" s="49"/>
      <c r="E568" s="50"/>
      <c r="F568" s="50"/>
      <c r="G568" s="50"/>
      <c r="H568" s="50"/>
      <c r="I568" s="50"/>
      <c r="J568" s="50"/>
      <c r="K568" s="50"/>
      <c r="L568" s="50"/>
      <c r="M568" s="51"/>
      <c r="N568" s="52"/>
      <c r="O568" s="53"/>
      <c r="P568" s="54"/>
    </row>
    <row r="569" spans="1:16" ht="9.75" customHeight="1">
      <c r="A569" s="5"/>
      <c r="B569" s="33" t="s">
        <v>1</v>
      </c>
      <c r="C569" s="33"/>
      <c r="D569" s="34"/>
      <c r="E569" s="35"/>
      <c r="F569" s="35"/>
      <c r="G569" s="35"/>
      <c r="H569" s="35"/>
      <c r="I569" s="35"/>
      <c r="J569" s="35"/>
      <c r="K569" s="35"/>
      <c r="L569" s="35"/>
      <c r="M569" s="36"/>
      <c r="N569" s="37"/>
      <c r="O569" s="38"/>
      <c r="P569" s="39"/>
    </row>
    <row r="570" spans="1:16" ht="9.75" customHeight="1">
      <c r="A570" s="5"/>
      <c r="B570" s="33" t="s">
        <v>2</v>
      </c>
      <c r="C570" s="33"/>
      <c r="D570" s="34"/>
      <c r="E570" s="35"/>
      <c r="F570" s="35"/>
      <c r="G570" s="35"/>
      <c r="H570" s="35"/>
      <c r="I570" s="35"/>
      <c r="J570" s="35"/>
      <c r="K570" s="35"/>
      <c r="L570" s="35"/>
      <c r="M570" s="36"/>
      <c r="N570" s="37"/>
      <c r="O570" s="38"/>
      <c r="P570" s="39"/>
    </row>
    <row r="571" spans="1:16" ht="9.75" customHeight="1">
      <c r="A571" s="5"/>
      <c r="B571" s="33" t="s">
        <v>460</v>
      </c>
      <c r="C571" s="33"/>
      <c r="D571" s="34"/>
      <c r="E571" s="35"/>
      <c r="F571" s="35"/>
      <c r="G571" s="35"/>
      <c r="H571" s="35"/>
      <c r="I571" s="35"/>
      <c r="J571" s="35"/>
      <c r="K571" s="35"/>
      <c r="L571" s="35"/>
      <c r="M571" s="36"/>
      <c r="N571" s="37"/>
      <c r="O571" s="38"/>
      <c r="P571" s="39"/>
    </row>
    <row r="572" spans="1:16" ht="9.75" customHeight="1">
      <c r="A572" s="5"/>
      <c r="B572" s="33" t="s">
        <v>460</v>
      </c>
      <c r="C572" s="33"/>
      <c r="D572" s="34"/>
      <c r="E572" s="35"/>
      <c r="F572" s="35"/>
      <c r="G572" s="35"/>
      <c r="H572" s="35"/>
      <c r="I572" s="35"/>
      <c r="J572" s="35"/>
      <c r="K572" s="35"/>
      <c r="L572" s="35"/>
      <c r="M572" s="36"/>
      <c r="N572" s="37"/>
      <c r="O572" s="38"/>
      <c r="P572" s="39"/>
    </row>
    <row r="573" spans="1:16" ht="9.75" customHeight="1">
      <c r="A573" s="5"/>
      <c r="B573" s="33" t="s">
        <v>4</v>
      </c>
      <c r="C573" s="33"/>
      <c r="D573" s="34"/>
      <c r="E573" s="35"/>
      <c r="F573" s="35"/>
      <c r="G573" s="35"/>
      <c r="H573" s="35"/>
      <c r="I573" s="35"/>
      <c r="J573" s="35"/>
      <c r="K573" s="35"/>
      <c r="L573" s="35"/>
      <c r="M573" s="36"/>
      <c r="N573" s="37"/>
      <c r="O573" s="38"/>
      <c r="P573" s="39"/>
    </row>
    <row r="574" spans="1:16" ht="9.75" customHeight="1">
      <c r="A574" s="5"/>
      <c r="B574" s="33" t="s">
        <v>258</v>
      </c>
      <c r="C574" s="33"/>
      <c r="D574" s="34"/>
      <c r="E574" s="35"/>
      <c r="F574" s="35"/>
      <c r="G574" s="35"/>
      <c r="H574" s="35"/>
      <c r="I574" s="35"/>
      <c r="J574" s="35"/>
      <c r="K574" s="35"/>
      <c r="L574" s="35"/>
      <c r="M574" s="36"/>
      <c r="N574" s="37"/>
      <c r="O574" s="38"/>
      <c r="P574" s="39"/>
    </row>
    <row r="575" spans="1:16" ht="9.75" customHeight="1">
      <c r="A575" s="5"/>
      <c r="B575" s="33" t="s">
        <v>258</v>
      </c>
      <c r="C575" s="33"/>
      <c r="D575" s="34"/>
      <c r="E575" s="35"/>
      <c r="F575" s="35"/>
      <c r="G575" s="35"/>
      <c r="H575" s="35"/>
      <c r="I575" s="35"/>
      <c r="J575" s="35"/>
      <c r="K575" s="35"/>
      <c r="L575" s="35"/>
      <c r="M575" s="36"/>
      <c r="N575" s="37"/>
      <c r="O575" s="38"/>
      <c r="P575" s="39"/>
    </row>
    <row r="576" spans="1:16" ht="9.75" customHeight="1">
      <c r="A576" s="5"/>
      <c r="B576" s="33" t="s">
        <v>258</v>
      </c>
      <c r="C576" s="33"/>
      <c r="D576" s="34"/>
      <c r="E576" s="35"/>
      <c r="F576" s="35"/>
      <c r="G576" s="35"/>
      <c r="H576" s="35"/>
      <c r="I576" s="35"/>
      <c r="J576" s="35"/>
      <c r="K576" s="35"/>
      <c r="L576" s="35"/>
      <c r="M576" s="36"/>
      <c r="N576" s="37"/>
      <c r="O576" s="38"/>
      <c r="P576" s="39"/>
    </row>
    <row r="577" spans="1:16" ht="9.75" customHeight="1">
      <c r="A577" s="5"/>
      <c r="B577" s="33" t="s">
        <v>258</v>
      </c>
      <c r="C577" s="33"/>
      <c r="D577" s="34"/>
      <c r="E577" s="35"/>
      <c r="F577" s="35"/>
      <c r="G577" s="35"/>
      <c r="H577" s="35"/>
      <c r="I577" s="35"/>
      <c r="J577" s="35"/>
      <c r="K577" s="35"/>
      <c r="L577" s="35"/>
      <c r="M577" s="36"/>
      <c r="N577" s="37"/>
      <c r="O577" s="38"/>
      <c r="P577" s="39"/>
    </row>
    <row r="578" spans="1:16" ht="9.75" customHeight="1">
      <c r="A578" s="5"/>
      <c r="B578" s="33" t="s">
        <v>258</v>
      </c>
      <c r="C578" s="33"/>
      <c r="D578" s="34"/>
      <c r="E578" s="35"/>
      <c r="F578" s="35"/>
      <c r="G578" s="35"/>
      <c r="H578" s="35"/>
      <c r="I578" s="35"/>
      <c r="J578" s="35"/>
      <c r="K578" s="35"/>
      <c r="L578" s="35"/>
      <c r="M578" s="36"/>
      <c r="N578" s="37"/>
      <c r="O578" s="38"/>
      <c r="P578" s="39"/>
    </row>
    <row r="579" spans="1:16" ht="9.75" customHeight="1">
      <c r="A579" s="5"/>
      <c r="B579" s="33" t="s">
        <v>258</v>
      </c>
      <c r="C579" s="33"/>
      <c r="D579" s="34"/>
      <c r="E579" s="35"/>
      <c r="F579" s="35"/>
      <c r="G579" s="35"/>
      <c r="H579" s="35"/>
      <c r="I579" s="35"/>
      <c r="J579" s="35"/>
      <c r="K579" s="35"/>
      <c r="L579" s="35"/>
      <c r="M579" s="36"/>
      <c r="N579" s="37"/>
      <c r="O579" s="38"/>
      <c r="P579" s="39"/>
    </row>
    <row r="580" spans="1:16" ht="9.75" customHeight="1">
      <c r="A580" s="5"/>
      <c r="B580" s="33" t="s">
        <v>93</v>
      </c>
      <c r="C580" s="33"/>
      <c r="D580" s="34"/>
      <c r="E580" s="35"/>
      <c r="F580" s="35"/>
      <c r="G580" s="35"/>
      <c r="H580" s="35"/>
      <c r="I580" s="35"/>
      <c r="J580" s="35"/>
      <c r="K580" s="35"/>
      <c r="L580" s="35"/>
      <c r="M580" s="36"/>
      <c r="N580" s="37"/>
      <c r="O580" s="38"/>
      <c r="P580" s="39"/>
    </row>
    <row r="581" spans="1:16" ht="9.75" customHeight="1">
      <c r="A581" s="5"/>
      <c r="B581" s="33" t="s">
        <v>254</v>
      </c>
      <c r="C581" s="33">
        <v>2</v>
      </c>
      <c r="D581" s="34">
        <v>2</v>
      </c>
      <c r="E581" s="35">
        <v>2</v>
      </c>
      <c r="F581" s="35">
        <v>2</v>
      </c>
      <c r="G581" s="35">
        <v>2</v>
      </c>
      <c r="H581" s="35">
        <v>2</v>
      </c>
      <c r="I581" s="35">
        <v>1</v>
      </c>
      <c r="J581" s="35">
        <v>2</v>
      </c>
      <c r="K581" s="35">
        <v>2</v>
      </c>
      <c r="L581" s="35">
        <v>2</v>
      </c>
      <c r="M581" s="36">
        <v>2</v>
      </c>
      <c r="N581" s="37">
        <f aca="true" t="shared" si="33" ref="N581:N586">MIN(D581:M581)</f>
        <v>1</v>
      </c>
      <c r="O581" s="38">
        <f aca="true" t="shared" si="34" ref="O581:O586">C581-N581</f>
        <v>1</v>
      </c>
      <c r="P581" s="39">
        <f aca="true" t="shared" si="35" ref="P581:P586">O581/C581</f>
        <v>0.5</v>
      </c>
    </row>
    <row r="582" spans="1:16" ht="9.75" customHeight="1">
      <c r="A582" s="5"/>
      <c r="B582" s="33" t="s">
        <v>255</v>
      </c>
      <c r="C582" s="33">
        <v>2</v>
      </c>
      <c r="D582" s="34">
        <v>2</v>
      </c>
      <c r="E582" s="35">
        <v>2</v>
      </c>
      <c r="F582" s="35">
        <v>2</v>
      </c>
      <c r="G582" s="35">
        <v>1</v>
      </c>
      <c r="H582" s="35">
        <v>2</v>
      </c>
      <c r="I582" s="35">
        <v>1</v>
      </c>
      <c r="J582" s="35">
        <v>2</v>
      </c>
      <c r="K582" s="35">
        <v>2</v>
      </c>
      <c r="L582" s="35">
        <v>2</v>
      </c>
      <c r="M582" s="36">
        <v>2</v>
      </c>
      <c r="N582" s="37">
        <f t="shared" si="33"/>
        <v>1</v>
      </c>
      <c r="O582" s="38">
        <f t="shared" si="34"/>
        <v>1</v>
      </c>
      <c r="P582" s="39">
        <f t="shared" si="35"/>
        <v>0.5</v>
      </c>
    </row>
    <row r="583" spans="1:16" ht="9.75" customHeight="1">
      <c r="A583" s="5"/>
      <c r="B583" s="33" t="s">
        <v>5</v>
      </c>
      <c r="C583" s="33">
        <v>2</v>
      </c>
      <c r="D583" s="34">
        <v>2</v>
      </c>
      <c r="E583" s="35">
        <v>2</v>
      </c>
      <c r="F583" s="35">
        <v>2</v>
      </c>
      <c r="G583" s="35">
        <v>2</v>
      </c>
      <c r="H583" s="35">
        <v>2</v>
      </c>
      <c r="I583" s="35">
        <v>2</v>
      </c>
      <c r="J583" s="35">
        <v>2</v>
      </c>
      <c r="K583" s="35">
        <v>2</v>
      </c>
      <c r="L583" s="35">
        <v>2</v>
      </c>
      <c r="M583" s="36">
        <v>2</v>
      </c>
      <c r="N583" s="37">
        <f t="shared" si="33"/>
        <v>2</v>
      </c>
      <c r="O583" s="38">
        <f t="shared" si="34"/>
        <v>0</v>
      </c>
      <c r="P583" s="39">
        <f t="shared" si="35"/>
        <v>0</v>
      </c>
    </row>
    <row r="584" spans="1:16" ht="9.75" customHeight="1">
      <c r="A584" s="40"/>
      <c r="B584" s="41" t="s">
        <v>6</v>
      </c>
      <c r="C584" s="41">
        <f aca="true" t="shared" si="36" ref="C584:M584">SUM(C568:C583)</f>
        <v>6</v>
      </c>
      <c r="D584" s="42">
        <f t="shared" si="36"/>
        <v>6</v>
      </c>
      <c r="E584" s="43">
        <f t="shared" si="36"/>
        <v>6</v>
      </c>
      <c r="F584" s="43">
        <f t="shared" si="36"/>
        <v>6</v>
      </c>
      <c r="G584" s="43">
        <f t="shared" si="36"/>
        <v>5</v>
      </c>
      <c r="H584" s="43">
        <f t="shared" si="36"/>
        <v>6</v>
      </c>
      <c r="I584" s="43">
        <f t="shared" si="36"/>
        <v>4</v>
      </c>
      <c r="J584" s="43">
        <f t="shared" si="36"/>
        <v>6</v>
      </c>
      <c r="K584" s="43">
        <f t="shared" si="36"/>
        <v>6</v>
      </c>
      <c r="L584" s="43">
        <f t="shared" si="36"/>
        <v>6</v>
      </c>
      <c r="M584" s="44">
        <f t="shared" si="36"/>
        <v>6</v>
      </c>
      <c r="N584" s="45">
        <f t="shared" si="33"/>
        <v>4</v>
      </c>
      <c r="O584" s="46">
        <f t="shared" si="34"/>
        <v>2</v>
      </c>
      <c r="P584" s="47">
        <f t="shared" si="35"/>
        <v>0.3333333333333333</v>
      </c>
    </row>
    <row r="585" spans="1:16" ht="9.75" customHeight="1">
      <c r="A585" s="32" t="s">
        <v>35</v>
      </c>
      <c r="B585" s="48" t="s">
        <v>0</v>
      </c>
      <c r="C585" s="48">
        <v>36</v>
      </c>
      <c r="D585" s="49">
        <v>34</v>
      </c>
      <c r="E585" s="50">
        <v>28</v>
      </c>
      <c r="F585" s="50">
        <v>22</v>
      </c>
      <c r="G585" s="50">
        <v>9</v>
      </c>
      <c r="H585" s="50">
        <v>7</v>
      </c>
      <c r="I585" s="50">
        <v>3</v>
      </c>
      <c r="J585" s="50">
        <v>1</v>
      </c>
      <c r="K585" s="50">
        <v>5</v>
      </c>
      <c r="L585" s="50">
        <v>13</v>
      </c>
      <c r="M585" s="51">
        <v>17</v>
      </c>
      <c r="N585" s="52">
        <f t="shared" si="33"/>
        <v>1</v>
      </c>
      <c r="O585" s="53">
        <f t="shared" si="34"/>
        <v>35</v>
      </c>
      <c r="P585" s="54">
        <f t="shared" si="35"/>
        <v>0.9722222222222222</v>
      </c>
    </row>
    <row r="586" spans="1:16" ht="9.75" customHeight="1">
      <c r="A586" s="5"/>
      <c r="B586" s="33" t="s">
        <v>1</v>
      </c>
      <c r="C586" s="33">
        <v>74</v>
      </c>
      <c r="D586" s="34">
        <v>69</v>
      </c>
      <c r="E586" s="35">
        <v>47</v>
      </c>
      <c r="F586" s="35">
        <v>12</v>
      </c>
      <c r="G586" s="35">
        <v>0</v>
      </c>
      <c r="H586" s="35">
        <v>1</v>
      </c>
      <c r="I586" s="35">
        <v>0</v>
      </c>
      <c r="J586" s="35">
        <v>0</v>
      </c>
      <c r="K586" s="35">
        <v>1</v>
      </c>
      <c r="L586" s="35">
        <v>8</v>
      </c>
      <c r="M586" s="36">
        <v>26</v>
      </c>
      <c r="N586" s="37">
        <f t="shared" si="33"/>
        <v>0</v>
      </c>
      <c r="O586" s="38">
        <f t="shared" si="34"/>
        <v>74</v>
      </c>
      <c r="P586" s="39">
        <f t="shared" si="35"/>
        <v>1</v>
      </c>
    </row>
    <row r="587" spans="1:16" ht="9.75" customHeight="1">
      <c r="A587" s="5"/>
      <c r="B587" s="33" t="s">
        <v>2</v>
      </c>
      <c r="C587" s="33"/>
      <c r="D587" s="34"/>
      <c r="E587" s="35"/>
      <c r="F587" s="35"/>
      <c r="G587" s="35"/>
      <c r="H587" s="35"/>
      <c r="I587" s="35"/>
      <c r="J587" s="35"/>
      <c r="K587" s="35"/>
      <c r="L587" s="35"/>
      <c r="M587" s="36"/>
      <c r="N587" s="37"/>
      <c r="O587" s="38"/>
      <c r="P587" s="39"/>
    </row>
    <row r="588" spans="1:16" ht="9.75" customHeight="1">
      <c r="A588" s="5"/>
      <c r="B588" s="33" t="s">
        <v>455</v>
      </c>
      <c r="C588" s="33">
        <v>2</v>
      </c>
      <c r="D588" s="34">
        <v>2</v>
      </c>
      <c r="E588" s="35">
        <v>1</v>
      </c>
      <c r="F588" s="35">
        <v>1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6">
        <v>0</v>
      </c>
      <c r="N588" s="37">
        <f>MIN(D588:M588)</f>
        <v>0</v>
      </c>
      <c r="O588" s="38">
        <f>C588-N588</f>
        <v>2</v>
      </c>
      <c r="P588" s="39">
        <f>O588/C588</f>
        <v>1</v>
      </c>
    </row>
    <row r="589" spans="1:16" ht="9.75" customHeight="1">
      <c r="A589" s="5"/>
      <c r="B589" s="33" t="s">
        <v>460</v>
      </c>
      <c r="C589" s="33"/>
      <c r="D589" s="34"/>
      <c r="E589" s="35"/>
      <c r="F589" s="35"/>
      <c r="G589" s="35"/>
      <c r="H589" s="35"/>
      <c r="I589" s="35"/>
      <c r="J589" s="35"/>
      <c r="K589" s="35"/>
      <c r="L589" s="35"/>
      <c r="M589" s="36"/>
      <c r="N589" s="37"/>
      <c r="O589" s="38"/>
      <c r="P589" s="39"/>
    </row>
    <row r="590" spans="1:16" ht="9.75" customHeight="1">
      <c r="A590" s="5"/>
      <c r="B590" s="33" t="s">
        <v>4</v>
      </c>
      <c r="C590" s="33">
        <v>1</v>
      </c>
      <c r="D590" s="34">
        <v>1</v>
      </c>
      <c r="E590" s="35">
        <v>1</v>
      </c>
      <c r="F590" s="35">
        <v>1</v>
      </c>
      <c r="G590" s="35">
        <v>1</v>
      </c>
      <c r="H590" s="35">
        <v>1</v>
      </c>
      <c r="I590" s="35">
        <v>1</v>
      </c>
      <c r="J590" s="35">
        <v>1</v>
      </c>
      <c r="K590" s="35">
        <v>1</v>
      </c>
      <c r="L590" s="35">
        <v>1</v>
      </c>
      <c r="M590" s="36">
        <v>1</v>
      </c>
      <c r="N590" s="37">
        <f>MIN(D590:M590)</f>
        <v>1</v>
      </c>
      <c r="O590" s="38">
        <f>C590-N590</f>
        <v>0</v>
      </c>
      <c r="P590" s="39">
        <f>O590/C590</f>
        <v>0</v>
      </c>
    </row>
    <row r="591" spans="1:16" ht="9.75" customHeight="1">
      <c r="A591" s="5"/>
      <c r="B591" s="33" t="s">
        <v>258</v>
      </c>
      <c r="C591" s="33"/>
      <c r="D591" s="34"/>
      <c r="E591" s="35"/>
      <c r="F591" s="35"/>
      <c r="G591" s="35"/>
      <c r="H591" s="35"/>
      <c r="I591" s="35"/>
      <c r="J591" s="35"/>
      <c r="K591" s="35"/>
      <c r="L591" s="35"/>
      <c r="M591" s="36"/>
      <c r="N591" s="37"/>
      <c r="O591" s="38"/>
      <c r="P591" s="39"/>
    </row>
    <row r="592" spans="1:16" ht="9.75" customHeight="1">
      <c r="A592" s="5"/>
      <c r="B592" s="33" t="s">
        <v>258</v>
      </c>
      <c r="C592" s="33"/>
      <c r="D592" s="34"/>
      <c r="E592" s="35"/>
      <c r="F592" s="35"/>
      <c r="G592" s="35"/>
      <c r="H592" s="35"/>
      <c r="I592" s="35"/>
      <c r="J592" s="35"/>
      <c r="K592" s="35"/>
      <c r="L592" s="35"/>
      <c r="M592" s="36"/>
      <c r="N592" s="37"/>
      <c r="O592" s="38"/>
      <c r="P592" s="39"/>
    </row>
    <row r="593" spans="1:16" ht="9.75" customHeight="1">
      <c r="A593" s="5"/>
      <c r="B593" s="33" t="s">
        <v>258</v>
      </c>
      <c r="C593" s="33"/>
      <c r="D593" s="34"/>
      <c r="E593" s="35"/>
      <c r="F593" s="35"/>
      <c r="G593" s="35"/>
      <c r="H593" s="35"/>
      <c r="I593" s="35"/>
      <c r="J593" s="35"/>
      <c r="K593" s="35"/>
      <c r="L593" s="35"/>
      <c r="M593" s="36"/>
      <c r="N593" s="37"/>
      <c r="O593" s="38"/>
      <c r="P593" s="39"/>
    </row>
    <row r="594" spans="1:16" ht="9.75" customHeight="1">
      <c r="A594" s="5"/>
      <c r="B594" s="33" t="s">
        <v>258</v>
      </c>
      <c r="C594" s="33"/>
      <c r="D594" s="34"/>
      <c r="E594" s="35"/>
      <c r="F594" s="35"/>
      <c r="G594" s="35"/>
      <c r="H594" s="35"/>
      <c r="I594" s="35"/>
      <c r="J594" s="35"/>
      <c r="K594" s="35"/>
      <c r="L594" s="35"/>
      <c r="M594" s="36"/>
      <c r="N594" s="37"/>
      <c r="O594" s="38"/>
      <c r="P594" s="39"/>
    </row>
    <row r="595" spans="1:16" ht="9.75" customHeight="1">
      <c r="A595" s="5"/>
      <c r="B595" s="33" t="s">
        <v>258</v>
      </c>
      <c r="C595" s="33"/>
      <c r="D595" s="34"/>
      <c r="E595" s="35"/>
      <c r="F595" s="35"/>
      <c r="G595" s="35"/>
      <c r="H595" s="35"/>
      <c r="I595" s="35"/>
      <c r="J595" s="35"/>
      <c r="K595" s="35"/>
      <c r="L595" s="35"/>
      <c r="M595" s="36"/>
      <c r="N595" s="37"/>
      <c r="O595" s="38"/>
      <c r="P595" s="39"/>
    </row>
    <row r="596" spans="1:16" ht="9.75" customHeight="1">
      <c r="A596" s="5"/>
      <c r="B596" s="33" t="s">
        <v>258</v>
      </c>
      <c r="C596" s="33"/>
      <c r="D596" s="34"/>
      <c r="E596" s="35"/>
      <c r="F596" s="35"/>
      <c r="G596" s="35"/>
      <c r="H596" s="35"/>
      <c r="I596" s="35"/>
      <c r="J596" s="35"/>
      <c r="K596" s="35"/>
      <c r="L596" s="35"/>
      <c r="M596" s="36"/>
      <c r="N596" s="37"/>
      <c r="O596" s="38"/>
      <c r="P596" s="39"/>
    </row>
    <row r="597" spans="1:16" ht="9.75" customHeight="1">
      <c r="A597" s="5"/>
      <c r="B597" s="33" t="s">
        <v>93</v>
      </c>
      <c r="C597" s="33">
        <v>5</v>
      </c>
      <c r="D597" s="34">
        <v>4</v>
      </c>
      <c r="E597" s="35">
        <v>3</v>
      </c>
      <c r="F597" s="35">
        <v>2</v>
      </c>
      <c r="G597" s="35">
        <v>1</v>
      </c>
      <c r="H597" s="35">
        <v>2</v>
      </c>
      <c r="I597" s="35">
        <v>1</v>
      </c>
      <c r="J597" s="35">
        <v>1</v>
      </c>
      <c r="K597" s="35">
        <v>2</v>
      </c>
      <c r="L597" s="35">
        <v>3</v>
      </c>
      <c r="M597" s="36">
        <v>4</v>
      </c>
      <c r="N597" s="37">
        <f>MIN(D597:M597)</f>
        <v>1</v>
      </c>
      <c r="O597" s="38">
        <f>C597-N597</f>
        <v>4</v>
      </c>
      <c r="P597" s="39">
        <f>O597/C597</f>
        <v>0.8</v>
      </c>
    </row>
    <row r="598" spans="1:16" ht="9.75" customHeight="1">
      <c r="A598" s="5"/>
      <c r="B598" s="33" t="s">
        <v>254</v>
      </c>
      <c r="C598" s="33"/>
      <c r="D598" s="34"/>
      <c r="E598" s="35"/>
      <c r="F598" s="35"/>
      <c r="G598" s="35"/>
      <c r="H598" s="35"/>
      <c r="I598" s="35"/>
      <c r="J598" s="35"/>
      <c r="K598" s="35"/>
      <c r="L598" s="35"/>
      <c r="M598" s="36"/>
      <c r="N598" s="37"/>
      <c r="O598" s="38"/>
      <c r="P598" s="39"/>
    </row>
    <row r="599" spans="1:16" ht="9.75" customHeight="1">
      <c r="A599" s="5"/>
      <c r="B599" s="33" t="s">
        <v>255</v>
      </c>
      <c r="C599" s="33"/>
      <c r="D599" s="34"/>
      <c r="E599" s="35"/>
      <c r="F599" s="35"/>
      <c r="G599" s="35"/>
      <c r="H599" s="35"/>
      <c r="I599" s="35"/>
      <c r="J599" s="35"/>
      <c r="K599" s="35"/>
      <c r="L599" s="35"/>
      <c r="M599" s="36"/>
      <c r="N599" s="37"/>
      <c r="O599" s="38"/>
      <c r="P599" s="39"/>
    </row>
    <row r="600" spans="1:16" ht="9.75" customHeight="1">
      <c r="A600" s="5"/>
      <c r="B600" s="33" t="s">
        <v>5</v>
      </c>
      <c r="C600" s="33"/>
      <c r="D600" s="34"/>
      <c r="E600" s="35"/>
      <c r="F600" s="35"/>
      <c r="G600" s="35"/>
      <c r="H600" s="35"/>
      <c r="I600" s="35"/>
      <c r="J600" s="35"/>
      <c r="K600" s="35"/>
      <c r="L600" s="35"/>
      <c r="M600" s="36"/>
      <c r="N600" s="37"/>
      <c r="O600" s="38"/>
      <c r="P600" s="39"/>
    </row>
    <row r="601" spans="1:16" ht="9.75" customHeight="1">
      <c r="A601" s="40"/>
      <c r="B601" s="41" t="s">
        <v>6</v>
      </c>
      <c r="C601" s="41">
        <f aca="true" t="shared" si="37" ref="C601:M601">SUM(C585:C600)</f>
        <v>118</v>
      </c>
      <c r="D601" s="42">
        <f t="shared" si="37"/>
        <v>110</v>
      </c>
      <c r="E601" s="43">
        <f t="shared" si="37"/>
        <v>80</v>
      </c>
      <c r="F601" s="43">
        <f t="shared" si="37"/>
        <v>38</v>
      </c>
      <c r="G601" s="43">
        <f t="shared" si="37"/>
        <v>11</v>
      </c>
      <c r="H601" s="43">
        <f t="shared" si="37"/>
        <v>11</v>
      </c>
      <c r="I601" s="43">
        <f t="shared" si="37"/>
        <v>5</v>
      </c>
      <c r="J601" s="43">
        <f t="shared" si="37"/>
        <v>3</v>
      </c>
      <c r="K601" s="43">
        <f t="shared" si="37"/>
        <v>9</v>
      </c>
      <c r="L601" s="43">
        <f t="shared" si="37"/>
        <v>25</v>
      </c>
      <c r="M601" s="44">
        <f t="shared" si="37"/>
        <v>48</v>
      </c>
      <c r="N601" s="45">
        <f>MIN(D601:M601)</f>
        <v>3</v>
      </c>
      <c r="O601" s="46">
        <f>C601-N601</f>
        <v>115</v>
      </c>
      <c r="P601" s="47">
        <f>O601/C601</f>
        <v>0.9745762711864406</v>
      </c>
    </row>
    <row r="602" spans="1:16" ht="9.75" customHeight="1">
      <c r="A602" s="32" t="s">
        <v>36</v>
      </c>
      <c r="B602" s="48" t="s">
        <v>0</v>
      </c>
      <c r="C602" s="48">
        <v>27</v>
      </c>
      <c r="D602" s="49">
        <v>25</v>
      </c>
      <c r="E602" s="50">
        <v>19</v>
      </c>
      <c r="F602" s="50">
        <v>2</v>
      </c>
      <c r="G602" s="50">
        <v>1</v>
      </c>
      <c r="H602" s="50">
        <v>2</v>
      </c>
      <c r="I602" s="50">
        <v>0</v>
      </c>
      <c r="J602" s="50">
        <v>1</v>
      </c>
      <c r="K602" s="50">
        <v>7</v>
      </c>
      <c r="L602" s="50">
        <v>14</v>
      </c>
      <c r="M602" s="51">
        <v>17</v>
      </c>
      <c r="N602" s="52">
        <f aca="true" t="shared" si="38" ref="N602:N617">MIN(D602:M602)</f>
        <v>0</v>
      </c>
      <c r="O602" s="53">
        <f aca="true" t="shared" si="39" ref="O602:O617">C602-N602</f>
        <v>27</v>
      </c>
      <c r="P602" s="54">
        <f aca="true" t="shared" si="40" ref="P602:P617">O602/C602</f>
        <v>1</v>
      </c>
    </row>
    <row r="603" spans="1:16" ht="9.75" customHeight="1">
      <c r="A603" s="5"/>
      <c r="B603" s="33" t="s">
        <v>1</v>
      </c>
      <c r="C603" s="33">
        <v>67</v>
      </c>
      <c r="D603" s="34">
        <v>56</v>
      </c>
      <c r="E603" s="35">
        <v>7</v>
      </c>
      <c r="F603" s="35">
        <v>0</v>
      </c>
      <c r="G603" s="35">
        <v>0</v>
      </c>
      <c r="H603" s="35">
        <v>0</v>
      </c>
      <c r="I603" s="35">
        <v>0</v>
      </c>
      <c r="J603" s="35">
        <v>0</v>
      </c>
      <c r="K603" s="35">
        <v>8</v>
      </c>
      <c r="L603" s="35">
        <v>11</v>
      </c>
      <c r="M603" s="36">
        <v>25</v>
      </c>
      <c r="N603" s="37">
        <f t="shared" si="38"/>
        <v>0</v>
      </c>
      <c r="O603" s="38">
        <f t="shared" si="39"/>
        <v>67</v>
      </c>
      <c r="P603" s="39">
        <f t="shared" si="40"/>
        <v>1</v>
      </c>
    </row>
    <row r="604" spans="1:16" ht="9.75" customHeight="1">
      <c r="A604" s="5"/>
      <c r="B604" s="33" t="s">
        <v>2</v>
      </c>
      <c r="C604" s="33"/>
      <c r="D604" s="34"/>
      <c r="E604" s="35"/>
      <c r="F604" s="35"/>
      <c r="G604" s="35"/>
      <c r="H604" s="35"/>
      <c r="I604" s="35"/>
      <c r="J604" s="35"/>
      <c r="K604" s="35"/>
      <c r="L604" s="35"/>
      <c r="M604" s="36"/>
      <c r="N604" s="37"/>
      <c r="O604" s="38"/>
      <c r="P604" s="39"/>
    </row>
    <row r="605" spans="1:16" ht="9.75" customHeight="1">
      <c r="A605" s="5"/>
      <c r="B605" s="33" t="s">
        <v>457</v>
      </c>
      <c r="C605" s="33">
        <v>16</v>
      </c>
      <c r="D605" s="34">
        <v>16</v>
      </c>
      <c r="E605" s="35">
        <v>0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  <c r="K605" s="35">
        <v>3</v>
      </c>
      <c r="L605" s="35">
        <v>3</v>
      </c>
      <c r="M605" s="36">
        <v>5</v>
      </c>
      <c r="N605" s="37">
        <f t="shared" si="38"/>
        <v>0</v>
      </c>
      <c r="O605" s="38">
        <f t="shared" si="39"/>
        <v>16</v>
      </c>
      <c r="P605" s="39">
        <f t="shared" si="40"/>
        <v>1</v>
      </c>
    </row>
    <row r="606" spans="1:16" ht="9.75" customHeight="1">
      <c r="A606" s="5"/>
      <c r="B606" s="33" t="s">
        <v>460</v>
      </c>
      <c r="C606" s="33"/>
      <c r="D606" s="34"/>
      <c r="E606" s="35"/>
      <c r="F606" s="35"/>
      <c r="G606" s="35"/>
      <c r="H606" s="35"/>
      <c r="I606" s="35"/>
      <c r="J606" s="35"/>
      <c r="K606" s="35"/>
      <c r="L606" s="35"/>
      <c r="M606" s="36"/>
      <c r="N606" s="37"/>
      <c r="O606" s="38"/>
      <c r="P606" s="39"/>
    </row>
    <row r="607" spans="1:16" ht="9.75" customHeight="1">
      <c r="A607" s="5"/>
      <c r="B607" s="33" t="s">
        <v>4</v>
      </c>
      <c r="C607" s="33">
        <v>4</v>
      </c>
      <c r="D607" s="34">
        <v>4</v>
      </c>
      <c r="E607" s="35">
        <v>3</v>
      </c>
      <c r="F607" s="35">
        <v>3</v>
      </c>
      <c r="G607" s="35">
        <v>2</v>
      </c>
      <c r="H607" s="35">
        <v>3</v>
      </c>
      <c r="I607" s="35">
        <v>2</v>
      </c>
      <c r="J607" s="35">
        <v>1</v>
      </c>
      <c r="K607" s="35">
        <v>1</v>
      </c>
      <c r="L607" s="35">
        <v>2</v>
      </c>
      <c r="M607" s="36">
        <v>3</v>
      </c>
      <c r="N607" s="37">
        <f t="shared" si="38"/>
        <v>1</v>
      </c>
      <c r="O607" s="38">
        <f t="shared" si="39"/>
        <v>3</v>
      </c>
      <c r="P607" s="39">
        <f t="shared" si="40"/>
        <v>0.75</v>
      </c>
    </row>
    <row r="608" spans="1:16" ht="9.75" customHeight="1">
      <c r="A608" s="5"/>
      <c r="B608" s="33" t="s">
        <v>319</v>
      </c>
      <c r="C608" s="33">
        <v>2</v>
      </c>
      <c r="D608" s="34">
        <v>2</v>
      </c>
      <c r="E608" s="35">
        <v>0</v>
      </c>
      <c r="F608" s="35">
        <v>1</v>
      </c>
      <c r="G608" s="35">
        <v>0</v>
      </c>
      <c r="H608" s="35">
        <v>1</v>
      </c>
      <c r="I608" s="35">
        <v>0</v>
      </c>
      <c r="J608" s="35">
        <v>1</v>
      </c>
      <c r="K608" s="35">
        <v>1</v>
      </c>
      <c r="L608" s="35">
        <v>1</v>
      </c>
      <c r="M608" s="36">
        <v>1</v>
      </c>
      <c r="N608" s="37">
        <f t="shared" si="38"/>
        <v>0</v>
      </c>
      <c r="O608" s="38">
        <f t="shared" si="39"/>
        <v>2</v>
      </c>
      <c r="P608" s="39">
        <f t="shared" si="40"/>
        <v>1</v>
      </c>
    </row>
    <row r="609" spans="1:16" ht="9.75" customHeight="1">
      <c r="A609" s="5"/>
      <c r="B609" s="33" t="s">
        <v>258</v>
      </c>
      <c r="C609" s="33"/>
      <c r="D609" s="34"/>
      <c r="E609" s="35"/>
      <c r="F609" s="35"/>
      <c r="G609" s="35"/>
      <c r="H609" s="35"/>
      <c r="I609" s="35"/>
      <c r="J609" s="35"/>
      <c r="K609" s="35"/>
      <c r="L609" s="35"/>
      <c r="M609" s="36"/>
      <c r="N609" s="37"/>
      <c r="O609" s="38"/>
      <c r="P609" s="39"/>
    </row>
    <row r="610" spans="1:16" ht="9.75" customHeight="1">
      <c r="A610" s="5"/>
      <c r="B610" s="33" t="s">
        <v>258</v>
      </c>
      <c r="C610" s="33"/>
      <c r="D610" s="34"/>
      <c r="E610" s="35"/>
      <c r="F610" s="35"/>
      <c r="G610" s="35"/>
      <c r="H610" s="35"/>
      <c r="I610" s="35"/>
      <c r="J610" s="35"/>
      <c r="K610" s="35"/>
      <c r="L610" s="35"/>
      <c r="M610" s="36"/>
      <c r="N610" s="37"/>
      <c r="O610" s="38"/>
      <c r="P610" s="39"/>
    </row>
    <row r="611" spans="1:16" ht="9.75" customHeight="1">
      <c r="A611" s="5"/>
      <c r="B611" s="33" t="s">
        <v>258</v>
      </c>
      <c r="C611" s="33"/>
      <c r="D611" s="34"/>
      <c r="E611" s="35"/>
      <c r="F611" s="35"/>
      <c r="G611" s="35"/>
      <c r="H611" s="35"/>
      <c r="I611" s="35"/>
      <c r="J611" s="35"/>
      <c r="K611" s="35"/>
      <c r="L611" s="35"/>
      <c r="M611" s="36"/>
      <c r="N611" s="37"/>
      <c r="O611" s="38"/>
      <c r="P611" s="39"/>
    </row>
    <row r="612" spans="1:16" ht="9.75" customHeight="1">
      <c r="A612" s="5"/>
      <c r="B612" s="33" t="s">
        <v>258</v>
      </c>
      <c r="C612" s="33"/>
      <c r="D612" s="34"/>
      <c r="E612" s="35"/>
      <c r="F612" s="35"/>
      <c r="G612" s="35"/>
      <c r="H612" s="35"/>
      <c r="I612" s="35"/>
      <c r="J612" s="35"/>
      <c r="K612" s="35"/>
      <c r="L612" s="35"/>
      <c r="M612" s="36"/>
      <c r="N612" s="37"/>
      <c r="O612" s="38"/>
      <c r="P612" s="39"/>
    </row>
    <row r="613" spans="1:16" ht="9.75" customHeight="1">
      <c r="A613" s="5"/>
      <c r="B613" s="33" t="s">
        <v>258</v>
      </c>
      <c r="C613" s="33"/>
      <c r="D613" s="34"/>
      <c r="E613" s="35"/>
      <c r="F613" s="35"/>
      <c r="G613" s="35"/>
      <c r="H613" s="35"/>
      <c r="I613" s="35"/>
      <c r="J613" s="35"/>
      <c r="K613" s="35"/>
      <c r="L613" s="35"/>
      <c r="M613" s="36"/>
      <c r="N613" s="37"/>
      <c r="O613" s="38"/>
      <c r="P613" s="39"/>
    </row>
    <row r="614" spans="1:16" ht="9.75" customHeight="1">
      <c r="A614" s="5"/>
      <c r="B614" s="33" t="s">
        <v>93</v>
      </c>
      <c r="C614" s="33">
        <v>6</v>
      </c>
      <c r="D614" s="34">
        <v>4</v>
      </c>
      <c r="E614" s="35">
        <v>3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  <c r="K614" s="35">
        <v>1</v>
      </c>
      <c r="L614" s="35">
        <v>4</v>
      </c>
      <c r="M614" s="36">
        <v>4</v>
      </c>
      <c r="N614" s="37">
        <f t="shared" si="38"/>
        <v>0</v>
      </c>
      <c r="O614" s="38">
        <f t="shared" si="39"/>
        <v>6</v>
      </c>
      <c r="P614" s="39">
        <f t="shared" si="40"/>
        <v>1</v>
      </c>
    </row>
    <row r="615" spans="1:16" ht="9.75" customHeight="1">
      <c r="A615" s="5"/>
      <c r="B615" s="33" t="s">
        <v>254</v>
      </c>
      <c r="C615" s="33"/>
      <c r="D615" s="34"/>
      <c r="E615" s="35"/>
      <c r="F615" s="35"/>
      <c r="G615" s="35"/>
      <c r="H615" s="35"/>
      <c r="I615" s="35"/>
      <c r="J615" s="35"/>
      <c r="K615" s="35"/>
      <c r="L615" s="35"/>
      <c r="M615" s="36"/>
      <c r="N615" s="37"/>
      <c r="O615" s="38"/>
      <c r="P615" s="39"/>
    </row>
    <row r="616" spans="1:16" ht="9.75" customHeight="1">
      <c r="A616" s="5"/>
      <c r="B616" s="33" t="s">
        <v>255</v>
      </c>
      <c r="C616" s="33">
        <v>2</v>
      </c>
      <c r="D616" s="34">
        <v>1</v>
      </c>
      <c r="E616" s="35">
        <v>1</v>
      </c>
      <c r="F616" s="35">
        <v>1</v>
      </c>
      <c r="G616" s="35">
        <v>1</v>
      </c>
      <c r="H616" s="35">
        <v>1</v>
      </c>
      <c r="I616" s="35">
        <v>1</v>
      </c>
      <c r="J616" s="35">
        <v>1</v>
      </c>
      <c r="K616" s="35">
        <v>1</v>
      </c>
      <c r="L616" s="35">
        <v>1</v>
      </c>
      <c r="M616" s="36">
        <v>1</v>
      </c>
      <c r="N616" s="37">
        <f t="shared" si="38"/>
        <v>1</v>
      </c>
      <c r="O616" s="38">
        <f t="shared" si="39"/>
        <v>1</v>
      </c>
      <c r="P616" s="39">
        <f t="shared" si="40"/>
        <v>0.5</v>
      </c>
    </row>
    <row r="617" spans="1:16" ht="9.75" customHeight="1">
      <c r="A617" s="5"/>
      <c r="B617" s="33" t="s">
        <v>5</v>
      </c>
      <c r="C617" s="33">
        <v>2</v>
      </c>
      <c r="D617" s="34">
        <v>2</v>
      </c>
      <c r="E617" s="35">
        <v>2</v>
      </c>
      <c r="F617" s="35">
        <v>1</v>
      </c>
      <c r="G617" s="35">
        <v>1</v>
      </c>
      <c r="H617" s="35">
        <v>1</v>
      </c>
      <c r="I617" s="35">
        <v>1</v>
      </c>
      <c r="J617" s="35">
        <v>1</v>
      </c>
      <c r="K617" s="35">
        <v>0</v>
      </c>
      <c r="L617" s="35">
        <v>1</v>
      </c>
      <c r="M617" s="36">
        <v>1</v>
      </c>
      <c r="N617" s="37">
        <f t="shared" si="38"/>
        <v>0</v>
      </c>
      <c r="O617" s="38">
        <f t="shared" si="39"/>
        <v>2</v>
      </c>
      <c r="P617" s="39">
        <f t="shared" si="40"/>
        <v>1</v>
      </c>
    </row>
    <row r="618" spans="1:16" ht="9.75" customHeight="1">
      <c r="A618" s="40"/>
      <c r="B618" s="41" t="s">
        <v>6</v>
      </c>
      <c r="C618" s="41">
        <f aca="true" t="shared" si="41" ref="C618:M618">SUM(C602:C617)</f>
        <v>126</v>
      </c>
      <c r="D618" s="42">
        <f t="shared" si="41"/>
        <v>110</v>
      </c>
      <c r="E618" s="43">
        <f t="shared" si="41"/>
        <v>35</v>
      </c>
      <c r="F618" s="43">
        <f t="shared" si="41"/>
        <v>8</v>
      </c>
      <c r="G618" s="43">
        <f t="shared" si="41"/>
        <v>5</v>
      </c>
      <c r="H618" s="43">
        <f t="shared" si="41"/>
        <v>8</v>
      </c>
      <c r="I618" s="43">
        <f t="shared" si="41"/>
        <v>4</v>
      </c>
      <c r="J618" s="43">
        <f t="shared" si="41"/>
        <v>5</v>
      </c>
      <c r="K618" s="43">
        <f t="shared" si="41"/>
        <v>22</v>
      </c>
      <c r="L618" s="43">
        <f t="shared" si="41"/>
        <v>37</v>
      </c>
      <c r="M618" s="44">
        <f t="shared" si="41"/>
        <v>57</v>
      </c>
      <c r="N618" s="45">
        <f>MIN(D618:M618)</f>
        <v>4</v>
      </c>
      <c r="O618" s="46">
        <f>C618-N618</f>
        <v>122</v>
      </c>
      <c r="P618" s="47">
        <f>O618/C618</f>
        <v>0.9682539682539683</v>
      </c>
    </row>
    <row r="619" spans="1:16" ht="9.75" customHeight="1">
      <c r="A619" s="32" t="s">
        <v>37</v>
      </c>
      <c r="B619" s="48" t="s">
        <v>0</v>
      </c>
      <c r="C619" s="48"/>
      <c r="D619" s="49"/>
      <c r="E619" s="50"/>
      <c r="F619" s="50"/>
      <c r="G619" s="50"/>
      <c r="H619" s="50"/>
      <c r="I619" s="50"/>
      <c r="J619" s="50"/>
      <c r="K619" s="50"/>
      <c r="L619" s="50"/>
      <c r="M619" s="51"/>
      <c r="N619" s="52"/>
      <c r="O619" s="53"/>
      <c r="P619" s="54"/>
    </row>
    <row r="620" spans="1:16" ht="9.75" customHeight="1">
      <c r="A620" s="5"/>
      <c r="B620" s="33" t="s">
        <v>1</v>
      </c>
      <c r="C620" s="33">
        <v>36</v>
      </c>
      <c r="D620" s="34">
        <v>23</v>
      </c>
      <c r="E620" s="35">
        <v>12</v>
      </c>
      <c r="F620" s="35">
        <v>0</v>
      </c>
      <c r="G620" s="35">
        <v>0</v>
      </c>
      <c r="H620" s="35">
        <v>1</v>
      </c>
      <c r="I620" s="35">
        <v>0</v>
      </c>
      <c r="J620" s="35">
        <v>0</v>
      </c>
      <c r="K620" s="35">
        <v>3</v>
      </c>
      <c r="L620" s="35">
        <v>8</v>
      </c>
      <c r="M620" s="36">
        <v>18</v>
      </c>
      <c r="N620" s="37">
        <f>MIN(D620:M620)</f>
        <v>0</v>
      </c>
      <c r="O620" s="38">
        <f>C620-N620</f>
        <v>36</v>
      </c>
      <c r="P620" s="39">
        <f>O620/C620</f>
        <v>1</v>
      </c>
    </row>
    <row r="621" spans="1:16" ht="9.75" customHeight="1">
      <c r="A621" s="5"/>
      <c r="B621" s="33" t="s">
        <v>2</v>
      </c>
      <c r="C621" s="33">
        <v>32</v>
      </c>
      <c r="D621" s="34">
        <v>0</v>
      </c>
      <c r="E621" s="35">
        <v>0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  <c r="K621" s="35">
        <v>1</v>
      </c>
      <c r="L621" s="35">
        <v>1</v>
      </c>
      <c r="M621" s="36">
        <v>1</v>
      </c>
      <c r="N621" s="37">
        <f>MIN(D621:M621)</f>
        <v>0</v>
      </c>
      <c r="O621" s="38">
        <f>C621-N621</f>
        <v>32</v>
      </c>
      <c r="P621" s="39">
        <f>O621/C621</f>
        <v>1</v>
      </c>
    </row>
    <row r="622" spans="1:16" ht="9.75" customHeight="1">
      <c r="A622" s="5"/>
      <c r="B622" s="33" t="s">
        <v>455</v>
      </c>
      <c r="C622" s="33">
        <v>6</v>
      </c>
      <c r="D622" s="34">
        <v>5</v>
      </c>
      <c r="E622" s="35">
        <v>4</v>
      </c>
      <c r="F622" s="35">
        <v>1</v>
      </c>
      <c r="G622" s="35">
        <v>0</v>
      </c>
      <c r="H622" s="35">
        <v>1</v>
      </c>
      <c r="I622" s="35">
        <v>0</v>
      </c>
      <c r="J622" s="35">
        <v>0</v>
      </c>
      <c r="K622" s="35">
        <v>1</v>
      </c>
      <c r="L622" s="35">
        <v>3</v>
      </c>
      <c r="M622" s="36">
        <v>3</v>
      </c>
      <c r="N622" s="37">
        <f>MIN(D622:M622)</f>
        <v>0</v>
      </c>
      <c r="O622" s="38">
        <f>C622-N622</f>
        <v>6</v>
      </c>
      <c r="P622" s="39">
        <f>O622/C622</f>
        <v>1</v>
      </c>
    </row>
    <row r="623" spans="1:16" ht="9.75" customHeight="1">
      <c r="A623" s="5"/>
      <c r="B623" s="33" t="s">
        <v>460</v>
      </c>
      <c r="C623" s="33"/>
      <c r="D623" s="34"/>
      <c r="E623" s="35"/>
      <c r="F623" s="35"/>
      <c r="G623" s="35"/>
      <c r="H623" s="35"/>
      <c r="I623" s="35"/>
      <c r="J623" s="35"/>
      <c r="K623" s="35"/>
      <c r="L623" s="35"/>
      <c r="M623" s="36"/>
      <c r="N623" s="37"/>
      <c r="O623" s="38"/>
      <c r="P623" s="39"/>
    </row>
    <row r="624" spans="1:16" ht="9.75" customHeight="1">
      <c r="A624" s="5"/>
      <c r="B624" s="33" t="s">
        <v>4</v>
      </c>
      <c r="C624" s="33"/>
      <c r="D624" s="34"/>
      <c r="E624" s="35"/>
      <c r="F624" s="35"/>
      <c r="G624" s="35"/>
      <c r="H624" s="35"/>
      <c r="I624" s="35"/>
      <c r="J624" s="35"/>
      <c r="K624" s="35"/>
      <c r="L624" s="35"/>
      <c r="M624" s="36"/>
      <c r="N624" s="37"/>
      <c r="O624" s="38"/>
      <c r="P624" s="39"/>
    </row>
    <row r="625" spans="1:16" ht="9.75" customHeight="1">
      <c r="A625" s="5"/>
      <c r="B625" s="33" t="s">
        <v>258</v>
      </c>
      <c r="C625" s="33"/>
      <c r="D625" s="34"/>
      <c r="E625" s="35"/>
      <c r="F625" s="35"/>
      <c r="G625" s="35"/>
      <c r="H625" s="35"/>
      <c r="I625" s="35"/>
      <c r="J625" s="35"/>
      <c r="K625" s="35"/>
      <c r="L625" s="35"/>
      <c r="M625" s="36"/>
      <c r="N625" s="37"/>
      <c r="O625" s="38"/>
      <c r="P625" s="39"/>
    </row>
    <row r="626" spans="1:16" ht="9.75" customHeight="1">
      <c r="A626" s="5"/>
      <c r="B626" s="33" t="s">
        <v>258</v>
      </c>
      <c r="C626" s="33"/>
      <c r="D626" s="34"/>
      <c r="E626" s="35"/>
      <c r="F626" s="35"/>
      <c r="G626" s="35"/>
      <c r="H626" s="35"/>
      <c r="I626" s="35"/>
      <c r="J626" s="35"/>
      <c r="K626" s="35"/>
      <c r="L626" s="35"/>
      <c r="M626" s="36"/>
      <c r="N626" s="37"/>
      <c r="O626" s="38"/>
      <c r="P626" s="39"/>
    </row>
    <row r="627" spans="1:16" ht="9.75" customHeight="1">
      <c r="A627" s="5"/>
      <c r="B627" s="33" t="s">
        <v>258</v>
      </c>
      <c r="C627" s="33"/>
      <c r="D627" s="34"/>
      <c r="E627" s="35"/>
      <c r="F627" s="35"/>
      <c r="G627" s="35"/>
      <c r="H627" s="35"/>
      <c r="I627" s="35"/>
      <c r="J627" s="35"/>
      <c r="K627" s="35"/>
      <c r="L627" s="35"/>
      <c r="M627" s="36"/>
      <c r="N627" s="37"/>
      <c r="O627" s="38"/>
      <c r="P627" s="39"/>
    </row>
    <row r="628" spans="1:16" ht="9.75" customHeight="1">
      <c r="A628" s="5"/>
      <c r="B628" s="33" t="s">
        <v>258</v>
      </c>
      <c r="C628" s="33"/>
      <c r="D628" s="34"/>
      <c r="E628" s="35"/>
      <c r="F628" s="35"/>
      <c r="G628" s="35"/>
      <c r="H628" s="35"/>
      <c r="I628" s="35"/>
      <c r="J628" s="35"/>
      <c r="K628" s="35"/>
      <c r="L628" s="35"/>
      <c r="M628" s="36"/>
      <c r="N628" s="37"/>
      <c r="O628" s="38"/>
      <c r="P628" s="39"/>
    </row>
    <row r="629" spans="1:16" ht="9.75" customHeight="1">
      <c r="A629" s="5"/>
      <c r="B629" s="33" t="s">
        <v>258</v>
      </c>
      <c r="C629" s="33"/>
      <c r="D629" s="34"/>
      <c r="E629" s="35"/>
      <c r="F629" s="35"/>
      <c r="G629" s="35"/>
      <c r="H629" s="35"/>
      <c r="I629" s="35"/>
      <c r="J629" s="35"/>
      <c r="K629" s="35"/>
      <c r="L629" s="35"/>
      <c r="M629" s="36"/>
      <c r="N629" s="37"/>
      <c r="O629" s="38"/>
      <c r="P629" s="39"/>
    </row>
    <row r="630" spans="1:16" ht="9.75" customHeight="1">
      <c r="A630" s="5"/>
      <c r="B630" s="33" t="s">
        <v>258</v>
      </c>
      <c r="C630" s="33"/>
      <c r="D630" s="34"/>
      <c r="E630" s="35"/>
      <c r="F630" s="35"/>
      <c r="G630" s="35"/>
      <c r="H630" s="35"/>
      <c r="I630" s="35"/>
      <c r="J630" s="35"/>
      <c r="K630" s="35"/>
      <c r="L630" s="35"/>
      <c r="M630" s="36"/>
      <c r="N630" s="37"/>
      <c r="O630" s="38"/>
      <c r="P630" s="39"/>
    </row>
    <row r="631" spans="1:16" ht="9.75" customHeight="1">
      <c r="A631" s="5"/>
      <c r="B631" s="33" t="s">
        <v>93</v>
      </c>
      <c r="C631" s="33">
        <v>2</v>
      </c>
      <c r="D631" s="34">
        <v>2</v>
      </c>
      <c r="E631" s="35">
        <v>1</v>
      </c>
      <c r="F631" s="35">
        <v>1</v>
      </c>
      <c r="G631" s="35">
        <v>0</v>
      </c>
      <c r="H631" s="35">
        <v>1</v>
      </c>
      <c r="I631" s="35">
        <v>0</v>
      </c>
      <c r="J631" s="35">
        <v>0</v>
      </c>
      <c r="K631" s="35">
        <v>1</v>
      </c>
      <c r="L631" s="35">
        <v>1</v>
      </c>
      <c r="M631" s="36">
        <v>2</v>
      </c>
      <c r="N631" s="37">
        <f>MIN(D631:M631)</f>
        <v>0</v>
      </c>
      <c r="O631" s="38">
        <f>C631-N631</f>
        <v>2</v>
      </c>
      <c r="P631" s="39">
        <f>O631/C631</f>
        <v>1</v>
      </c>
    </row>
    <row r="632" spans="1:16" ht="9.75" customHeight="1">
      <c r="A632" s="5"/>
      <c r="B632" s="33" t="s">
        <v>254</v>
      </c>
      <c r="C632" s="33"/>
      <c r="D632" s="34"/>
      <c r="E632" s="35"/>
      <c r="F632" s="35"/>
      <c r="G632" s="35"/>
      <c r="H632" s="35"/>
      <c r="I632" s="35"/>
      <c r="J632" s="35"/>
      <c r="K632" s="35"/>
      <c r="L632" s="35"/>
      <c r="M632" s="36"/>
      <c r="N632" s="37"/>
      <c r="O632" s="38"/>
      <c r="P632" s="39"/>
    </row>
    <row r="633" spans="1:16" ht="9.75" customHeight="1">
      <c r="A633" s="5"/>
      <c r="B633" s="33" t="s">
        <v>255</v>
      </c>
      <c r="C633" s="33">
        <v>2</v>
      </c>
      <c r="D633" s="34">
        <v>0</v>
      </c>
      <c r="E633" s="35">
        <v>1</v>
      </c>
      <c r="F633" s="35">
        <v>2</v>
      </c>
      <c r="G633" s="35">
        <v>2</v>
      </c>
      <c r="H633" s="35">
        <v>1</v>
      </c>
      <c r="I633" s="35">
        <v>1</v>
      </c>
      <c r="J633" s="35">
        <v>2</v>
      </c>
      <c r="K633" s="35">
        <v>1</v>
      </c>
      <c r="L633" s="35">
        <v>0</v>
      </c>
      <c r="M633" s="36">
        <v>0</v>
      </c>
      <c r="N633" s="37">
        <f>MIN(D633:M633)</f>
        <v>0</v>
      </c>
      <c r="O633" s="38">
        <f>C633-N633</f>
        <v>2</v>
      </c>
      <c r="P633" s="39">
        <f>O633/C633</f>
        <v>1</v>
      </c>
    </row>
    <row r="634" spans="1:16" ht="9.75" customHeight="1">
      <c r="A634" s="5"/>
      <c r="B634" s="33" t="s">
        <v>5</v>
      </c>
      <c r="C634" s="33">
        <v>2</v>
      </c>
      <c r="D634" s="34">
        <v>1</v>
      </c>
      <c r="E634" s="35">
        <v>1</v>
      </c>
      <c r="F634" s="35">
        <v>1</v>
      </c>
      <c r="G634" s="35">
        <v>0</v>
      </c>
      <c r="H634" s="35">
        <v>1</v>
      </c>
      <c r="I634" s="35">
        <v>0</v>
      </c>
      <c r="J634" s="35">
        <v>0</v>
      </c>
      <c r="K634" s="35">
        <v>1</v>
      </c>
      <c r="L634" s="35">
        <v>1</v>
      </c>
      <c r="M634" s="36">
        <v>1</v>
      </c>
      <c r="N634" s="37">
        <f>MIN(D634:M634)</f>
        <v>0</v>
      </c>
      <c r="O634" s="38">
        <f>C634-N634</f>
        <v>2</v>
      </c>
      <c r="P634" s="39">
        <f>O634/C634</f>
        <v>1</v>
      </c>
    </row>
    <row r="635" spans="1:16" ht="9.75" customHeight="1">
      <c r="A635" s="40"/>
      <c r="B635" s="41" t="s">
        <v>6</v>
      </c>
      <c r="C635" s="41">
        <f aca="true" t="shared" si="42" ref="C635:M635">SUM(C619:C634)</f>
        <v>80</v>
      </c>
      <c r="D635" s="42">
        <f t="shared" si="42"/>
        <v>31</v>
      </c>
      <c r="E635" s="43">
        <f t="shared" si="42"/>
        <v>19</v>
      </c>
      <c r="F635" s="43">
        <f t="shared" si="42"/>
        <v>5</v>
      </c>
      <c r="G635" s="43">
        <f t="shared" si="42"/>
        <v>2</v>
      </c>
      <c r="H635" s="43">
        <f t="shared" si="42"/>
        <v>5</v>
      </c>
      <c r="I635" s="43">
        <f t="shared" si="42"/>
        <v>1</v>
      </c>
      <c r="J635" s="43">
        <f t="shared" si="42"/>
        <v>2</v>
      </c>
      <c r="K635" s="43">
        <f t="shared" si="42"/>
        <v>8</v>
      </c>
      <c r="L635" s="43">
        <f t="shared" si="42"/>
        <v>14</v>
      </c>
      <c r="M635" s="44">
        <f t="shared" si="42"/>
        <v>25</v>
      </c>
      <c r="N635" s="45">
        <f>MIN(D635:M635)</f>
        <v>1</v>
      </c>
      <c r="O635" s="46">
        <f>C635-N635</f>
        <v>79</v>
      </c>
      <c r="P635" s="47">
        <f>O635/C635</f>
        <v>0.9875</v>
      </c>
    </row>
    <row r="636" spans="1:16" ht="9.75" customHeight="1">
      <c r="A636" s="32" t="s">
        <v>38</v>
      </c>
      <c r="B636" s="48" t="s">
        <v>0</v>
      </c>
      <c r="C636" s="48"/>
      <c r="D636" s="49"/>
      <c r="E636" s="50"/>
      <c r="F636" s="50"/>
      <c r="G636" s="50"/>
      <c r="H636" s="50"/>
      <c r="I636" s="50"/>
      <c r="J636" s="50"/>
      <c r="K636" s="50"/>
      <c r="L636" s="50"/>
      <c r="M636" s="51"/>
      <c r="N636" s="52"/>
      <c r="O636" s="53"/>
      <c r="P636" s="54"/>
    </row>
    <row r="637" spans="1:16" ht="9.75" customHeight="1">
      <c r="A637" s="5"/>
      <c r="B637" s="33" t="s">
        <v>1</v>
      </c>
      <c r="C637" s="33"/>
      <c r="D637" s="34"/>
      <c r="E637" s="35"/>
      <c r="F637" s="35"/>
      <c r="G637" s="35"/>
      <c r="H637" s="35"/>
      <c r="I637" s="35"/>
      <c r="J637" s="35"/>
      <c r="K637" s="35"/>
      <c r="L637" s="35"/>
      <c r="M637" s="36"/>
      <c r="N637" s="37"/>
      <c r="O637" s="38"/>
      <c r="P637" s="39"/>
    </row>
    <row r="638" spans="1:16" ht="9.75" customHeight="1">
      <c r="A638" s="5"/>
      <c r="B638" s="33" t="s">
        <v>2</v>
      </c>
      <c r="C638" s="33"/>
      <c r="D638" s="34"/>
      <c r="E638" s="35"/>
      <c r="F638" s="35"/>
      <c r="G638" s="35"/>
      <c r="H638" s="35"/>
      <c r="I638" s="35"/>
      <c r="J638" s="35"/>
      <c r="K638" s="35"/>
      <c r="L638" s="35"/>
      <c r="M638" s="36"/>
      <c r="N638" s="37"/>
      <c r="O638" s="38"/>
      <c r="P638" s="39"/>
    </row>
    <row r="639" spans="1:16" ht="9.75" customHeight="1">
      <c r="A639" s="5"/>
      <c r="B639" s="33" t="s">
        <v>460</v>
      </c>
      <c r="C639" s="33"/>
      <c r="D639" s="34"/>
      <c r="E639" s="35"/>
      <c r="F639" s="35"/>
      <c r="G639" s="35"/>
      <c r="H639" s="35"/>
      <c r="I639" s="35"/>
      <c r="J639" s="35"/>
      <c r="K639" s="35"/>
      <c r="L639" s="35"/>
      <c r="M639" s="36"/>
      <c r="N639" s="37"/>
      <c r="O639" s="38"/>
      <c r="P639" s="39"/>
    </row>
    <row r="640" spans="1:16" ht="9.75" customHeight="1">
      <c r="A640" s="5"/>
      <c r="B640" s="33" t="s">
        <v>460</v>
      </c>
      <c r="C640" s="33"/>
      <c r="D640" s="34"/>
      <c r="E640" s="35"/>
      <c r="F640" s="35"/>
      <c r="G640" s="35"/>
      <c r="H640" s="35"/>
      <c r="I640" s="35"/>
      <c r="J640" s="35"/>
      <c r="K640" s="35"/>
      <c r="L640" s="35"/>
      <c r="M640" s="36"/>
      <c r="N640" s="37"/>
      <c r="O640" s="38"/>
      <c r="P640" s="39"/>
    </row>
    <row r="641" spans="1:16" ht="9.75" customHeight="1">
      <c r="A641" s="5"/>
      <c r="B641" s="33" t="s">
        <v>4</v>
      </c>
      <c r="C641" s="33">
        <v>5</v>
      </c>
      <c r="D641" s="34">
        <v>2</v>
      </c>
      <c r="E641" s="35">
        <v>2</v>
      </c>
      <c r="F641" s="35">
        <v>3</v>
      </c>
      <c r="G641" s="35">
        <v>3</v>
      </c>
      <c r="H641" s="35">
        <v>2</v>
      </c>
      <c r="I641" s="35">
        <v>2</v>
      </c>
      <c r="J641" s="35">
        <v>2</v>
      </c>
      <c r="K641" s="35">
        <v>2</v>
      </c>
      <c r="L641" s="35">
        <v>2</v>
      </c>
      <c r="M641" s="36">
        <v>2</v>
      </c>
      <c r="N641" s="37">
        <f>MIN(D641:M641)</f>
        <v>2</v>
      </c>
      <c r="O641" s="38">
        <f>C641-N641</f>
        <v>3</v>
      </c>
      <c r="P641" s="39">
        <f>O641/C641</f>
        <v>0.6</v>
      </c>
    </row>
    <row r="642" spans="1:16" ht="9.75" customHeight="1">
      <c r="A642" s="5"/>
      <c r="B642" s="33" t="s">
        <v>434</v>
      </c>
      <c r="C642" s="33">
        <v>2</v>
      </c>
      <c r="D642" s="34">
        <v>2</v>
      </c>
      <c r="E642" s="35">
        <v>2</v>
      </c>
      <c r="F642" s="35">
        <v>2</v>
      </c>
      <c r="G642" s="35">
        <v>1</v>
      </c>
      <c r="H642" s="35">
        <v>1</v>
      </c>
      <c r="I642" s="35">
        <v>1</v>
      </c>
      <c r="J642" s="35">
        <v>1</v>
      </c>
      <c r="K642" s="35">
        <v>2</v>
      </c>
      <c r="L642" s="35">
        <v>2</v>
      </c>
      <c r="M642" s="36">
        <v>2</v>
      </c>
      <c r="N642" s="37">
        <f>MIN(D642:M642)</f>
        <v>1</v>
      </c>
      <c r="O642" s="38">
        <f>C642-N642</f>
        <v>1</v>
      </c>
      <c r="P642" s="39">
        <f>O642/C642</f>
        <v>0.5</v>
      </c>
    </row>
    <row r="643" spans="1:16" ht="9.75" customHeight="1">
      <c r="A643" s="5"/>
      <c r="B643" s="33" t="s">
        <v>258</v>
      </c>
      <c r="C643" s="33"/>
      <c r="D643" s="34"/>
      <c r="E643" s="35"/>
      <c r="F643" s="35"/>
      <c r="G643" s="35"/>
      <c r="H643" s="35"/>
      <c r="I643" s="35"/>
      <c r="J643" s="35"/>
      <c r="K643" s="35"/>
      <c r="L643" s="35"/>
      <c r="M643" s="36"/>
      <c r="N643" s="37"/>
      <c r="O643" s="38"/>
      <c r="P643" s="39"/>
    </row>
    <row r="644" spans="1:16" ht="9.75" customHeight="1">
      <c r="A644" s="5"/>
      <c r="B644" s="33" t="s">
        <v>258</v>
      </c>
      <c r="C644" s="33"/>
      <c r="D644" s="34"/>
      <c r="E644" s="35"/>
      <c r="F644" s="35"/>
      <c r="G644" s="35"/>
      <c r="H644" s="35"/>
      <c r="I644" s="35"/>
      <c r="J644" s="35"/>
      <c r="K644" s="35"/>
      <c r="L644" s="35"/>
      <c r="M644" s="36"/>
      <c r="N644" s="37"/>
      <c r="O644" s="38"/>
      <c r="P644" s="39"/>
    </row>
    <row r="645" spans="1:16" ht="9.75" customHeight="1">
      <c r="A645" s="5"/>
      <c r="B645" s="33" t="s">
        <v>258</v>
      </c>
      <c r="C645" s="33"/>
      <c r="D645" s="34"/>
      <c r="E645" s="35"/>
      <c r="F645" s="35"/>
      <c r="G645" s="35"/>
      <c r="H645" s="35"/>
      <c r="I645" s="35"/>
      <c r="J645" s="35"/>
      <c r="K645" s="35"/>
      <c r="L645" s="35"/>
      <c r="M645" s="36"/>
      <c r="N645" s="37"/>
      <c r="O645" s="38"/>
      <c r="P645" s="39"/>
    </row>
    <row r="646" spans="1:16" ht="9.75" customHeight="1">
      <c r="A646" s="5"/>
      <c r="B646" s="33" t="s">
        <v>258</v>
      </c>
      <c r="C646" s="33"/>
      <c r="D646" s="34"/>
      <c r="E646" s="35"/>
      <c r="F646" s="35"/>
      <c r="G646" s="35"/>
      <c r="H646" s="35"/>
      <c r="I646" s="35"/>
      <c r="J646" s="35"/>
      <c r="K646" s="35"/>
      <c r="L646" s="35"/>
      <c r="M646" s="36"/>
      <c r="N646" s="37"/>
      <c r="O646" s="38"/>
      <c r="P646" s="39"/>
    </row>
    <row r="647" spans="1:16" ht="9.75" customHeight="1">
      <c r="A647" s="5"/>
      <c r="B647" s="33" t="s">
        <v>258</v>
      </c>
      <c r="C647" s="33"/>
      <c r="D647" s="34"/>
      <c r="E647" s="35"/>
      <c r="F647" s="35"/>
      <c r="G647" s="35"/>
      <c r="H647" s="35"/>
      <c r="I647" s="35"/>
      <c r="J647" s="35"/>
      <c r="K647" s="35"/>
      <c r="L647" s="35"/>
      <c r="M647" s="36"/>
      <c r="N647" s="37"/>
      <c r="O647" s="38"/>
      <c r="P647" s="39"/>
    </row>
    <row r="648" spans="1:16" ht="9.75" customHeight="1">
      <c r="A648" s="5"/>
      <c r="B648" s="33" t="s">
        <v>93</v>
      </c>
      <c r="C648" s="33">
        <v>3</v>
      </c>
      <c r="D648" s="34">
        <v>2</v>
      </c>
      <c r="E648" s="35">
        <v>2</v>
      </c>
      <c r="F648" s="35">
        <v>1</v>
      </c>
      <c r="G648" s="35">
        <v>1</v>
      </c>
      <c r="H648" s="35">
        <v>1</v>
      </c>
      <c r="I648" s="35">
        <v>1</v>
      </c>
      <c r="J648" s="35">
        <v>1</v>
      </c>
      <c r="K648" s="35">
        <v>1</v>
      </c>
      <c r="L648" s="35">
        <v>1</v>
      </c>
      <c r="M648" s="36">
        <v>1</v>
      </c>
      <c r="N648" s="37">
        <f>MIN(D648:M648)</f>
        <v>1</v>
      </c>
      <c r="O648" s="38">
        <f>C648-N648</f>
        <v>2</v>
      </c>
      <c r="P648" s="39">
        <f>O648/C648</f>
        <v>0.6666666666666666</v>
      </c>
    </row>
    <row r="649" spans="1:16" ht="9.75" customHeight="1">
      <c r="A649" s="5"/>
      <c r="B649" s="33" t="s">
        <v>254</v>
      </c>
      <c r="C649" s="33">
        <v>2</v>
      </c>
      <c r="D649" s="34">
        <v>2</v>
      </c>
      <c r="E649" s="35">
        <v>2</v>
      </c>
      <c r="F649" s="35">
        <v>2</v>
      </c>
      <c r="G649" s="35">
        <v>2</v>
      </c>
      <c r="H649" s="35">
        <v>2</v>
      </c>
      <c r="I649" s="35">
        <v>1</v>
      </c>
      <c r="J649" s="35">
        <v>1</v>
      </c>
      <c r="K649" s="35">
        <v>1</v>
      </c>
      <c r="L649" s="35">
        <v>1</v>
      </c>
      <c r="M649" s="36">
        <v>1</v>
      </c>
      <c r="N649" s="37">
        <f>MIN(D649:M649)</f>
        <v>1</v>
      </c>
      <c r="O649" s="38">
        <f>C649-N649</f>
        <v>1</v>
      </c>
      <c r="P649" s="39">
        <f>O649/C649</f>
        <v>0.5</v>
      </c>
    </row>
    <row r="650" spans="1:16" ht="9.75" customHeight="1">
      <c r="A650" s="5"/>
      <c r="B650" s="33" t="s">
        <v>255</v>
      </c>
      <c r="C650" s="33"/>
      <c r="D650" s="34"/>
      <c r="E650" s="35"/>
      <c r="F650" s="35"/>
      <c r="G650" s="35"/>
      <c r="H650" s="35"/>
      <c r="I650" s="35"/>
      <c r="J650" s="35"/>
      <c r="K650" s="35"/>
      <c r="L650" s="35"/>
      <c r="M650" s="36"/>
      <c r="N650" s="37"/>
      <c r="O650" s="38"/>
      <c r="P650" s="39"/>
    </row>
    <row r="651" spans="1:16" ht="9.75" customHeight="1">
      <c r="A651" s="5"/>
      <c r="B651" s="33" t="s">
        <v>5</v>
      </c>
      <c r="C651" s="33">
        <v>2</v>
      </c>
      <c r="D651" s="34">
        <v>1</v>
      </c>
      <c r="E651" s="35">
        <v>2</v>
      </c>
      <c r="F651" s="35">
        <v>1</v>
      </c>
      <c r="G651" s="35">
        <v>1</v>
      </c>
      <c r="H651" s="35">
        <v>0</v>
      </c>
      <c r="I651" s="35">
        <v>1</v>
      </c>
      <c r="J651" s="35">
        <v>0</v>
      </c>
      <c r="K651" s="35">
        <v>0</v>
      </c>
      <c r="L651" s="35">
        <v>0</v>
      </c>
      <c r="M651" s="36">
        <v>0</v>
      </c>
      <c r="N651" s="37">
        <f>MIN(D651:M651)</f>
        <v>0</v>
      </c>
      <c r="O651" s="38">
        <f>C651-N651</f>
        <v>2</v>
      </c>
      <c r="P651" s="39">
        <f>O651/C651</f>
        <v>1</v>
      </c>
    </row>
    <row r="652" spans="1:16" ht="9.75" customHeight="1">
      <c r="A652" s="40"/>
      <c r="B652" s="41" t="s">
        <v>6</v>
      </c>
      <c r="C652" s="41">
        <f aca="true" t="shared" si="43" ref="C652:M652">SUM(C636:C651)</f>
        <v>14</v>
      </c>
      <c r="D652" s="42">
        <f t="shared" si="43"/>
        <v>9</v>
      </c>
      <c r="E652" s="43">
        <f t="shared" si="43"/>
        <v>10</v>
      </c>
      <c r="F652" s="43">
        <f t="shared" si="43"/>
        <v>9</v>
      </c>
      <c r="G652" s="43">
        <f t="shared" si="43"/>
        <v>8</v>
      </c>
      <c r="H652" s="43">
        <f t="shared" si="43"/>
        <v>6</v>
      </c>
      <c r="I652" s="43">
        <f t="shared" si="43"/>
        <v>6</v>
      </c>
      <c r="J652" s="43">
        <f t="shared" si="43"/>
        <v>5</v>
      </c>
      <c r="K652" s="43">
        <f t="shared" si="43"/>
        <v>6</v>
      </c>
      <c r="L652" s="43">
        <f t="shared" si="43"/>
        <v>6</v>
      </c>
      <c r="M652" s="44">
        <f t="shared" si="43"/>
        <v>6</v>
      </c>
      <c r="N652" s="45">
        <f>MIN(D652:M652)</f>
        <v>5</v>
      </c>
      <c r="O652" s="46">
        <f>C652-N652</f>
        <v>9</v>
      </c>
      <c r="P652" s="47">
        <f>O652/C652</f>
        <v>0.6428571428571429</v>
      </c>
    </row>
    <row r="653" spans="1:16" ht="9.75" customHeight="1">
      <c r="A653" s="32" t="s">
        <v>39</v>
      </c>
      <c r="B653" s="48" t="s">
        <v>0</v>
      </c>
      <c r="C653" s="48">
        <v>24</v>
      </c>
      <c r="D653" s="49">
        <v>19</v>
      </c>
      <c r="E653" s="50">
        <v>15</v>
      </c>
      <c r="F653" s="50">
        <v>9</v>
      </c>
      <c r="G653" s="50">
        <v>4</v>
      </c>
      <c r="H653" s="50">
        <v>4</v>
      </c>
      <c r="I653" s="50">
        <v>2</v>
      </c>
      <c r="J653" s="50">
        <v>2</v>
      </c>
      <c r="K653" s="50">
        <v>2</v>
      </c>
      <c r="L653" s="50">
        <v>6</v>
      </c>
      <c r="M653" s="51">
        <v>5</v>
      </c>
      <c r="N653" s="52">
        <f aca="true" t="shared" si="44" ref="N653:N668">MIN(D653:M653)</f>
        <v>2</v>
      </c>
      <c r="O653" s="53">
        <f aca="true" t="shared" si="45" ref="O653:O668">C653-N653</f>
        <v>22</v>
      </c>
      <c r="P653" s="54">
        <f aca="true" t="shared" si="46" ref="P653:P668">O653/C653</f>
        <v>0.9166666666666666</v>
      </c>
    </row>
    <row r="654" spans="1:16" ht="9.75" customHeight="1">
      <c r="A654" s="5"/>
      <c r="B654" s="33" t="s">
        <v>1</v>
      </c>
      <c r="C654" s="33">
        <v>49</v>
      </c>
      <c r="D654" s="34">
        <v>24</v>
      </c>
      <c r="E654" s="35">
        <v>9</v>
      </c>
      <c r="F654" s="35">
        <v>0</v>
      </c>
      <c r="G654" s="35">
        <v>1</v>
      </c>
      <c r="H654" s="35">
        <v>0</v>
      </c>
      <c r="I654" s="35">
        <v>1</v>
      </c>
      <c r="J654" s="35">
        <v>1</v>
      </c>
      <c r="K654" s="35">
        <v>1</v>
      </c>
      <c r="L654" s="35">
        <v>7</v>
      </c>
      <c r="M654" s="36">
        <v>12</v>
      </c>
      <c r="N654" s="37">
        <f t="shared" si="44"/>
        <v>0</v>
      </c>
      <c r="O654" s="38">
        <f t="shared" si="45"/>
        <v>49</v>
      </c>
      <c r="P654" s="39">
        <f t="shared" si="46"/>
        <v>1</v>
      </c>
    </row>
    <row r="655" spans="1:16" ht="9.75" customHeight="1">
      <c r="A655" s="5"/>
      <c r="B655" s="33" t="s">
        <v>2</v>
      </c>
      <c r="C655" s="33">
        <v>17</v>
      </c>
      <c r="D655" s="34">
        <v>0</v>
      </c>
      <c r="E655" s="35">
        <v>0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5">
        <v>0</v>
      </c>
      <c r="L655" s="35">
        <v>0</v>
      </c>
      <c r="M655" s="36">
        <v>0</v>
      </c>
      <c r="N655" s="37">
        <f t="shared" si="44"/>
        <v>0</v>
      </c>
      <c r="O655" s="38">
        <f t="shared" si="45"/>
        <v>17</v>
      </c>
      <c r="P655" s="39">
        <f t="shared" si="46"/>
        <v>1</v>
      </c>
    </row>
    <row r="656" spans="1:16" ht="9.75" customHeight="1">
      <c r="A656" s="5"/>
      <c r="B656" s="33" t="s">
        <v>455</v>
      </c>
      <c r="C656" s="33">
        <v>8</v>
      </c>
      <c r="D656" s="34">
        <v>6</v>
      </c>
      <c r="E656" s="35">
        <v>4</v>
      </c>
      <c r="F656" s="35">
        <v>3</v>
      </c>
      <c r="G656" s="35">
        <v>2</v>
      </c>
      <c r="H656" s="35">
        <v>2</v>
      </c>
      <c r="I656" s="35">
        <v>0</v>
      </c>
      <c r="J656" s="35">
        <v>2</v>
      </c>
      <c r="K656" s="35">
        <v>2</v>
      </c>
      <c r="L656" s="35">
        <v>3</v>
      </c>
      <c r="M656" s="36">
        <v>2</v>
      </c>
      <c r="N656" s="37">
        <f t="shared" si="44"/>
        <v>0</v>
      </c>
      <c r="O656" s="38">
        <f t="shared" si="45"/>
        <v>8</v>
      </c>
      <c r="P656" s="39">
        <f t="shared" si="46"/>
        <v>1</v>
      </c>
    </row>
    <row r="657" spans="1:16" ht="9.75" customHeight="1">
      <c r="A657" s="5"/>
      <c r="B657" s="33" t="s">
        <v>460</v>
      </c>
      <c r="C657" s="33"/>
      <c r="D657" s="34"/>
      <c r="E657" s="35"/>
      <c r="F657" s="35"/>
      <c r="G657" s="35"/>
      <c r="H657" s="35"/>
      <c r="I657" s="35"/>
      <c r="J657" s="35"/>
      <c r="K657" s="35"/>
      <c r="L657" s="35"/>
      <c r="M657" s="36"/>
      <c r="N657" s="37"/>
      <c r="O657" s="38"/>
      <c r="P657" s="39"/>
    </row>
    <row r="658" spans="1:16" ht="9.75" customHeight="1">
      <c r="A658" s="5"/>
      <c r="B658" s="33" t="s">
        <v>4</v>
      </c>
      <c r="C658" s="33">
        <v>1</v>
      </c>
      <c r="D658" s="34">
        <v>1</v>
      </c>
      <c r="E658" s="35">
        <v>1</v>
      </c>
      <c r="F658" s="35">
        <v>1</v>
      </c>
      <c r="G658" s="35">
        <v>1</v>
      </c>
      <c r="H658" s="35">
        <v>1</v>
      </c>
      <c r="I658" s="35">
        <v>1</v>
      </c>
      <c r="J658" s="35">
        <v>1</v>
      </c>
      <c r="K658" s="35">
        <v>1</v>
      </c>
      <c r="L658" s="35">
        <v>1</v>
      </c>
      <c r="M658" s="36">
        <v>1</v>
      </c>
      <c r="N658" s="37">
        <f t="shared" si="44"/>
        <v>1</v>
      </c>
      <c r="O658" s="38">
        <f t="shared" si="45"/>
        <v>0</v>
      </c>
      <c r="P658" s="39">
        <f t="shared" si="46"/>
        <v>0</v>
      </c>
    </row>
    <row r="659" spans="1:16" ht="9.75" customHeight="1">
      <c r="A659" s="5"/>
      <c r="B659" s="33" t="s">
        <v>324</v>
      </c>
      <c r="C659" s="33">
        <v>3</v>
      </c>
      <c r="D659" s="34">
        <v>2</v>
      </c>
      <c r="E659" s="35">
        <v>2</v>
      </c>
      <c r="F659" s="35">
        <v>1</v>
      </c>
      <c r="G659" s="35">
        <v>1</v>
      </c>
      <c r="H659" s="35">
        <v>1</v>
      </c>
      <c r="I659" s="35">
        <v>1</v>
      </c>
      <c r="J659" s="35">
        <v>1</v>
      </c>
      <c r="K659" s="35">
        <v>1</v>
      </c>
      <c r="L659" s="35">
        <v>1</v>
      </c>
      <c r="M659" s="36">
        <v>1</v>
      </c>
      <c r="N659" s="37">
        <f t="shared" si="44"/>
        <v>1</v>
      </c>
      <c r="O659" s="38">
        <f t="shared" si="45"/>
        <v>2</v>
      </c>
      <c r="P659" s="39">
        <f t="shared" si="46"/>
        <v>0.6666666666666666</v>
      </c>
    </row>
    <row r="660" spans="1:16" ht="9.75" customHeight="1">
      <c r="A660" s="5"/>
      <c r="B660" s="33" t="s">
        <v>258</v>
      </c>
      <c r="C660" s="33"/>
      <c r="D660" s="34"/>
      <c r="E660" s="35"/>
      <c r="F660" s="35"/>
      <c r="G660" s="35"/>
      <c r="H660" s="35"/>
      <c r="I660" s="35"/>
      <c r="J660" s="35"/>
      <c r="K660" s="35"/>
      <c r="L660" s="35"/>
      <c r="M660" s="36"/>
      <c r="N660" s="37"/>
      <c r="O660" s="38"/>
      <c r="P660" s="39"/>
    </row>
    <row r="661" spans="1:16" ht="9.75" customHeight="1">
      <c r="A661" s="5"/>
      <c r="B661" s="33" t="s">
        <v>258</v>
      </c>
      <c r="C661" s="33"/>
      <c r="D661" s="34"/>
      <c r="E661" s="35"/>
      <c r="F661" s="35"/>
      <c r="G661" s="35"/>
      <c r="H661" s="35"/>
      <c r="I661" s="35"/>
      <c r="J661" s="35"/>
      <c r="K661" s="35"/>
      <c r="L661" s="35"/>
      <c r="M661" s="36"/>
      <c r="N661" s="37"/>
      <c r="O661" s="38"/>
      <c r="P661" s="39"/>
    </row>
    <row r="662" spans="1:16" ht="9.75" customHeight="1">
      <c r="A662" s="5"/>
      <c r="B662" s="33" t="s">
        <v>258</v>
      </c>
      <c r="C662" s="33"/>
      <c r="D662" s="34"/>
      <c r="E662" s="35"/>
      <c r="F662" s="35"/>
      <c r="G662" s="35"/>
      <c r="H662" s="35"/>
      <c r="I662" s="35"/>
      <c r="J662" s="35"/>
      <c r="K662" s="35"/>
      <c r="L662" s="35"/>
      <c r="M662" s="36"/>
      <c r="N662" s="37"/>
      <c r="O662" s="38"/>
      <c r="P662" s="39"/>
    </row>
    <row r="663" spans="1:16" ht="9.75" customHeight="1">
      <c r="A663" s="5"/>
      <c r="B663" s="33" t="s">
        <v>258</v>
      </c>
      <c r="C663" s="33"/>
      <c r="D663" s="34"/>
      <c r="E663" s="35"/>
      <c r="F663" s="35"/>
      <c r="G663" s="35"/>
      <c r="H663" s="35"/>
      <c r="I663" s="35"/>
      <c r="J663" s="35"/>
      <c r="K663" s="35"/>
      <c r="L663" s="35"/>
      <c r="M663" s="36"/>
      <c r="N663" s="37"/>
      <c r="O663" s="38"/>
      <c r="P663" s="39"/>
    </row>
    <row r="664" spans="1:16" ht="9.75" customHeight="1">
      <c r="A664" s="5"/>
      <c r="B664" s="33" t="s">
        <v>258</v>
      </c>
      <c r="C664" s="33"/>
      <c r="D664" s="34"/>
      <c r="E664" s="35"/>
      <c r="F664" s="35"/>
      <c r="G664" s="35"/>
      <c r="H664" s="35"/>
      <c r="I664" s="35"/>
      <c r="J664" s="35"/>
      <c r="K664" s="35"/>
      <c r="L664" s="35"/>
      <c r="M664" s="36"/>
      <c r="N664" s="37"/>
      <c r="O664" s="38"/>
      <c r="P664" s="39"/>
    </row>
    <row r="665" spans="1:16" ht="9.75" customHeight="1">
      <c r="A665" s="5"/>
      <c r="B665" s="33" t="s">
        <v>93</v>
      </c>
      <c r="C665" s="33">
        <v>2</v>
      </c>
      <c r="D665" s="34">
        <v>2</v>
      </c>
      <c r="E665" s="35">
        <v>1</v>
      </c>
      <c r="F665" s="35">
        <v>0</v>
      </c>
      <c r="G665" s="35">
        <v>0</v>
      </c>
      <c r="H665" s="35">
        <v>1</v>
      </c>
      <c r="I665" s="35">
        <v>0</v>
      </c>
      <c r="J665" s="35">
        <v>0</v>
      </c>
      <c r="K665" s="35">
        <v>0</v>
      </c>
      <c r="L665" s="35">
        <v>0</v>
      </c>
      <c r="M665" s="36">
        <v>1</v>
      </c>
      <c r="N665" s="37">
        <f t="shared" si="44"/>
        <v>0</v>
      </c>
      <c r="O665" s="38">
        <f t="shared" si="45"/>
        <v>2</v>
      </c>
      <c r="P665" s="39">
        <f t="shared" si="46"/>
        <v>1</v>
      </c>
    </row>
    <row r="666" spans="1:16" ht="9.75" customHeight="1">
      <c r="A666" s="5"/>
      <c r="B666" s="33" t="s">
        <v>254</v>
      </c>
      <c r="C666" s="33"/>
      <c r="D666" s="34"/>
      <c r="E666" s="35"/>
      <c r="F666" s="35"/>
      <c r="G666" s="35"/>
      <c r="H666" s="35"/>
      <c r="I666" s="35"/>
      <c r="J666" s="35"/>
      <c r="K666" s="35"/>
      <c r="L666" s="35"/>
      <c r="M666" s="36"/>
      <c r="N666" s="37"/>
      <c r="O666" s="38"/>
      <c r="P666" s="39"/>
    </row>
    <row r="667" spans="1:16" ht="9.75" customHeight="1">
      <c r="A667" s="5"/>
      <c r="B667" s="33" t="s">
        <v>255</v>
      </c>
      <c r="C667" s="33">
        <v>3</v>
      </c>
      <c r="D667" s="34">
        <v>2</v>
      </c>
      <c r="E667" s="35">
        <v>2</v>
      </c>
      <c r="F667" s="35">
        <v>1</v>
      </c>
      <c r="G667" s="35">
        <v>1</v>
      </c>
      <c r="H667" s="35">
        <v>2</v>
      </c>
      <c r="I667" s="35">
        <v>1</v>
      </c>
      <c r="J667" s="35">
        <v>1</v>
      </c>
      <c r="K667" s="35">
        <v>1</v>
      </c>
      <c r="L667" s="35">
        <v>1</v>
      </c>
      <c r="M667" s="36">
        <v>2</v>
      </c>
      <c r="N667" s="37">
        <f t="shared" si="44"/>
        <v>1</v>
      </c>
      <c r="O667" s="38">
        <f t="shared" si="45"/>
        <v>2</v>
      </c>
      <c r="P667" s="39">
        <f t="shared" si="46"/>
        <v>0.6666666666666666</v>
      </c>
    </row>
    <row r="668" spans="1:16" ht="9.75" customHeight="1">
      <c r="A668" s="5"/>
      <c r="B668" s="33" t="s">
        <v>5</v>
      </c>
      <c r="C668" s="33">
        <v>2</v>
      </c>
      <c r="D668" s="34">
        <v>2</v>
      </c>
      <c r="E668" s="35">
        <v>2</v>
      </c>
      <c r="F668" s="35">
        <v>0</v>
      </c>
      <c r="G668" s="35">
        <v>0</v>
      </c>
      <c r="H668" s="35">
        <v>1</v>
      </c>
      <c r="I668" s="35">
        <v>1</v>
      </c>
      <c r="J668" s="35">
        <v>1</v>
      </c>
      <c r="K668" s="35">
        <v>1</v>
      </c>
      <c r="L668" s="35">
        <v>1</v>
      </c>
      <c r="M668" s="36">
        <v>1</v>
      </c>
      <c r="N668" s="37">
        <f t="shared" si="44"/>
        <v>0</v>
      </c>
      <c r="O668" s="38">
        <f t="shared" si="45"/>
        <v>2</v>
      </c>
      <c r="P668" s="39">
        <f t="shared" si="46"/>
        <v>1</v>
      </c>
    </row>
    <row r="669" spans="1:16" ht="9.75" customHeight="1">
      <c r="A669" s="40"/>
      <c r="B669" s="41" t="s">
        <v>6</v>
      </c>
      <c r="C669" s="41">
        <f aca="true" t="shared" si="47" ref="C669:M669">SUM(C653:C668)</f>
        <v>109</v>
      </c>
      <c r="D669" s="42">
        <f t="shared" si="47"/>
        <v>58</v>
      </c>
      <c r="E669" s="43">
        <f t="shared" si="47"/>
        <v>36</v>
      </c>
      <c r="F669" s="43">
        <f t="shared" si="47"/>
        <v>15</v>
      </c>
      <c r="G669" s="43">
        <f t="shared" si="47"/>
        <v>10</v>
      </c>
      <c r="H669" s="43">
        <f t="shared" si="47"/>
        <v>12</v>
      </c>
      <c r="I669" s="43">
        <f t="shared" si="47"/>
        <v>7</v>
      </c>
      <c r="J669" s="43">
        <f t="shared" si="47"/>
        <v>9</v>
      </c>
      <c r="K669" s="43">
        <f t="shared" si="47"/>
        <v>9</v>
      </c>
      <c r="L669" s="43">
        <f t="shared" si="47"/>
        <v>20</v>
      </c>
      <c r="M669" s="44">
        <f t="shared" si="47"/>
        <v>25</v>
      </c>
      <c r="N669" s="45">
        <f>MIN(D669:M669)</f>
        <v>7</v>
      </c>
      <c r="O669" s="46">
        <f>C669-N669</f>
        <v>102</v>
      </c>
      <c r="P669" s="47">
        <f>O669/C669</f>
        <v>0.9357798165137615</v>
      </c>
    </row>
    <row r="670" spans="1:16" ht="9.75" customHeight="1">
      <c r="A670" s="32" t="s">
        <v>40</v>
      </c>
      <c r="B670" s="48" t="s">
        <v>0</v>
      </c>
      <c r="C670" s="48"/>
      <c r="D670" s="49"/>
      <c r="E670" s="50"/>
      <c r="F670" s="50"/>
      <c r="G670" s="50"/>
      <c r="H670" s="50"/>
      <c r="I670" s="50"/>
      <c r="J670" s="50"/>
      <c r="K670" s="50"/>
      <c r="L670" s="50"/>
      <c r="M670" s="51"/>
      <c r="N670" s="52"/>
      <c r="O670" s="53"/>
      <c r="P670" s="54"/>
    </row>
    <row r="671" spans="1:16" ht="9.75" customHeight="1">
      <c r="A671" s="5"/>
      <c r="B671" s="33" t="s">
        <v>1</v>
      </c>
      <c r="C671" s="33">
        <v>65</v>
      </c>
      <c r="D671" s="34">
        <v>12</v>
      </c>
      <c r="E671" s="35">
        <v>0</v>
      </c>
      <c r="F671" s="35">
        <v>0</v>
      </c>
      <c r="G671" s="35">
        <v>1</v>
      </c>
      <c r="H671" s="35">
        <v>0</v>
      </c>
      <c r="I671" s="35">
        <v>1</v>
      </c>
      <c r="J671" s="35">
        <v>0</v>
      </c>
      <c r="K671" s="35">
        <v>2</v>
      </c>
      <c r="L671" s="35">
        <v>19</v>
      </c>
      <c r="M671" s="36">
        <v>6</v>
      </c>
      <c r="N671" s="37">
        <f>MIN(D671:M671)</f>
        <v>0</v>
      </c>
      <c r="O671" s="38">
        <f>C671-N671</f>
        <v>65</v>
      </c>
      <c r="P671" s="39">
        <f>O671/C671</f>
        <v>1</v>
      </c>
    </row>
    <row r="672" spans="1:16" ht="9.75" customHeight="1">
      <c r="A672" s="5"/>
      <c r="B672" s="33" t="s">
        <v>2</v>
      </c>
      <c r="C672" s="33"/>
      <c r="D672" s="34"/>
      <c r="E672" s="35"/>
      <c r="F672" s="35"/>
      <c r="G672" s="35"/>
      <c r="H672" s="35"/>
      <c r="I672" s="35"/>
      <c r="J672" s="35"/>
      <c r="K672" s="35"/>
      <c r="L672" s="35"/>
      <c r="M672" s="36"/>
      <c r="N672" s="37"/>
      <c r="O672" s="38"/>
      <c r="P672" s="39"/>
    </row>
    <row r="673" spans="1:16" ht="9.75" customHeight="1">
      <c r="A673" s="5"/>
      <c r="B673" s="33" t="s">
        <v>456</v>
      </c>
      <c r="C673" s="33">
        <v>13</v>
      </c>
      <c r="D673" s="34">
        <v>11</v>
      </c>
      <c r="E673" s="35">
        <v>7</v>
      </c>
      <c r="F673" s="35">
        <v>5</v>
      </c>
      <c r="G673" s="35">
        <v>3</v>
      </c>
      <c r="H673" s="35">
        <v>3</v>
      </c>
      <c r="I673" s="35">
        <v>2</v>
      </c>
      <c r="J673" s="35">
        <v>3</v>
      </c>
      <c r="K673" s="35">
        <v>5</v>
      </c>
      <c r="L673" s="35">
        <v>4</v>
      </c>
      <c r="M673" s="36">
        <v>5</v>
      </c>
      <c r="N673" s="37">
        <f>MIN(D673:M673)</f>
        <v>2</v>
      </c>
      <c r="O673" s="38">
        <f>C673-N673</f>
        <v>11</v>
      </c>
      <c r="P673" s="39">
        <f>O673/C673</f>
        <v>0.8461538461538461</v>
      </c>
    </row>
    <row r="674" spans="1:16" ht="9.75" customHeight="1">
      <c r="A674" s="5"/>
      <c r="B674" s="33" t="s">
        <v>460</v>
      </c>
      <c r="C674" s="33"/>
      <c r="D674" s="34"/>
      <c r="E674" s="35"/>
      <c r="F674" s="35"/>
      <c r="G674" s="35"/>
      <c r="H674" s="35"/>
      <c r="I674" s="35"/>
      <c r="J674" s="35"/>
      <c r="K674" s="35"/>
      <c r="L674" s="35"/>
      <c r="M674" s="36"/>
      <c r="N674" s="37"/>
      <c r="O674" s="38"/>
      <c r="P674" s="39"/>
    </row>
    <row r="675" spans="1:16" ht="9.75" customHeight="1">
      <c r="A675" s="5"/>
      <c r="B675" s="33" t="s">
        <v>4</v>
      </c>
      <c r="C675" s="33">
        <v>3</v>
      </c>
      <c r="D675" s="34">
        <v>2</v>
      </c>
      <c r="E675" s="35">
        <v>1</v>
      </c>
      <c r="F675" s="35">
        <v>1</v>
      </c>
      <c r="G675" s="35">
        <v>1</v>
      </c>
      <c r="H675" s="35">
        <v>1</v>
      </c>
      <c r="I675" s="35">
        <v>1</v>
      </c>
      <c r="J675" s="35">
        <v>1</v>
      </c>
      <c r="K675" s="35">
        <v>1</v>
      </c>
      <c r="L675" s="35">
        <v>1</v>
      </c>
      <c r="M675" s="36">
        <v>1</v>
      </c>
      <c r="N675" s="37">
        <f>MIN(D675:M675)</f>
        <v>1</v>
      </c>
      <c r="O675" s="38">
        <f>C675-N675</f>
        <v>2</v>
      </c>
      <c r="P675" s="39">
        <f>O675/C675</f>
        <v>0.6666666666666666</v>
      </c>
    </row>
    <row r="676" spans="1:16" ht="9.75" customHeight="1">
      <c r="A676" s="5"/>
      <c r="B676" s="33" t="s">
        <v>258</v>
      </c>
      <c r="C676" s="33"/>
      <c r="D676" s="34"/>
      <c r="E676" s="35"/>
      <c r="F676" s="35"/>
      <c r="G676" s="35"/>
      <c r="H676" s="35"/>
      <c r="I676" s="35"/>
      <c r="J676" s="35"/>
      <c r="K676" s="35"/>
      <c r="L676" s="35"/>
      <c r="M676" s="36"/>
      <c r="N676" s="37"/>
      <c r="O676" s="38"/>
      <c r="P676" s="39"/>
    </row>
    <row r="677" spans="1:16" ht="9.75" customHeight="1">
      <c r="A677" s="5"/>
      <c r="B677" s="33" t="s">
        <v>258</v>
      </c>
      <c r="C677" s="33"/>
      <c r="D677" s="34"/>
      <c r="E677" s="35"/>
      <c r="F677" s="35"/>
      <c r="G677" s="35"/>
      <c r="H677" s="35"/>
      <c r="I677" s="35"/>
      <c r="J677" s="35"/>
      <c r="K677" s="35"/>
      <c r="L677" s="35"/>
      <c r="M677" s="36"/>
      <c r="N677" s="37"/>
      <c r="O677" s="38"/>
      <c r="P677" s="39"/>
    </row>
    <row r="678" spans="1:16" ht="9.75" customHeight="1">
      <c r="A678" s="5"/>
      <c r="B678" s="33" t="s">
        <v>258</v>
      </c>
      <c r="C678" s="33"/>
      <c r="D678" s="34"/>
      <c r="E678" s="35"/>
      <c r="F678" s="35"/>
      <c r="G678" s="35"/>
      <c r="H678" s="35"/>
      <c r="I678" s="35"/>
      <c r="J678" s="35"/>
      <c r="K678" s="35"/>
      <c r="L678" s="35"/>
      <c r="M678" s="36"/>
      <c r="N678" s="37"/>
      <c r="O678" s="38"/>
      <c r="P678" s="39"/>
    </row>
    <row r="679" spans="1:16" ht="9.75" customHeight="1">
      <c r="A679" s="5"/>
      <c r="B679" s="33" t="s">
        <v>258</v>
      </c>
      <c r="C679" s="33"/>
      <c r="D679" s="34"/>
      <c r="E679" s="35"/>
      <c r="F679" s="35"/>
      <c r="G679" s="35"/>
      <c r="H679" s="35"/>
      <c r="I679" s="35"/>
      <c r="J679" s="35"/>
      <c r="K679" s="35"/>
      <c r="L679" s="35"/>
      <c r="M679" s="36"/>
      <c r="N679" s="37"/>
      <c r="O679" s="38"/>
      <c r="P679" s="39"/>
    </row>
    <row r="680" spans="1:16" ht="9.75" customHeight="1">
      <c r="A680" s="5"/>
      <c r="B680" s="33" t="s">
        <v>258</v>
      </c>
      <c r="C680" s="33"/>
      <c r="D680" s="34"/>
      <c r="E680" s="35"/>
      <c r="F680" s="35"/>
      <c r="G680" s="35"/>
      <c r="H680" s="35"/>
      <c r="I680" s="35"/>
      <c r="J680" s="35"/>
      <c r="K680" s="35"/>
      <c r="L680" s="35"/>
      <c r="M680" s="36"/>
      <c r="N680" s="37"/>
      <c r="O680" s="38"/>
      <c r="P680" s="39"/>
    </row>
    <row r="681" spans="1:16" ht="9.75" customHeight="1">
      <c r="A681" s="5"/>
      <c r="B681" s="33" t="s">
        <v>258</v>
      </c>
      <c r="C681" s="33"/>
      <c r="D681" s="34"/>
      <c r="E681" s="35"/>
      <c r="F681" s="35"/>
      <c r="G681" s="35"/>
      <c r="H681" s="35"/>
      <c r="I681" s="35"/>
      <c r="J681" s="35"/>
      <c r="K681" s="35"/>
      <c r="L681" s="35"/>
      <c r="M681" s="36"/>
      <c r="N681" s="37"/>
      <c r="O681" s="38"/>
      <c r="P681" s="39"/>
    </row>
    <row r="682" spans="1:16" ht="9.75" customHeight="1">
      <c r="A682" s="5"/>
      <c r="B682" s="33" t="s">
        <v>93</v>
      </c>
      <c r="C682" s="33">
        <v>7</v>
      </c>
      <c r="D682" s="34">
        <v>6</v>
      </c>
      <c r="E682" s="35">
        <v>6</v>
      </c>
      <c r="F682" s="35">
        <v>5</v>
      </c>
      <c r="G682" s="35">
        <v>3</v>
      </c>
      <c r="H682" s="35">
        <v>1</v>
      </c>
      <c r="I682" s="35">
        <v>3</v>
      </c>
      <c r="J682" s="35">
        <v>2</v>
      </c>
      <c r="K682" s="35">
        <v>3</v>
      </c>
      <c r="L682" s="35">
        <v>3</v>
      </c>
      <c r="M682" s="36">
        <v>3</v>
      </c>
      <c r="N682" s="37">
        <f>MIN(D682:M682)</f>
        <v>1</v>
      </c>
      <c r="O682" s="38">
        <f>C682-N682</f>
        <v>6</v>
      </c>
      <c r="P682" s="39">
        <f>O682/C682</f>
        <v>0.8571428571428571</v>
      </c>
    </row>
    <row r="683" spans="1:16" ht="9.75" customHeight="1">
      <c r="A683" s="5"/>
      <c r="B683" s="33" t="s">
        <v>254</v>
      </c>
      <c r="C683" s="33"/>
      <c r="D683" s="34"/>
      <c r="E683" s="35"/>
      <c r="F683" s="35"/>
      <c r="G683" s="35"/>
      <c r="H683" s="35"/>
      <c r="I683" s="35"/>
      <c r="J683" s="35"/>
      <c r="K683" s="35"/>
      <c r="L683" s="35"/>
      <c r="M683" s="36"/>
      <c r="N683" s="37"/>
      <c r="O683" s="38"/>
      <c r="P683" s="39"/>
    </row>
    <row r="684" spans="1:16" ht="9.75" customHeight="1">
      <c r="A684" s="5"/>
      <c r="B684" s="33" t="s">
        <v>255</v>
      </c>
      <c r="C684" s="33"/>
      <c r="D684" s="34"/>
      <c r="E684" s="35"/>
      <c r="F684" s="35"/>
      <c r="G684" s="35"/>
      <c r="H684" s="35"/>
      <c r="I684" s="35"/>
      <c r="J684" s="35"/>
      <c r="K684" s="35"/>
      <c r="L684" s="35"/>
      <c r="M684" s="36"/>
      <c r="N684" s="37"/>
      <c r="O684" s="38"/>
      <c r="P684" s="39"/>
    </row>
    <row r="685" spans="1:16" ht="9.75" customHeight="1">
      <c r="A685" s="5"/>
      <c r="B685" s="33" t="s">
        <v>5</v>
      </c>
      <c r="C685" s="33">
        <v>3</v>
      </c>
      <c r="D685" s="34">
        <v>2</v>
      </c>
      <c r="E685" s="35">
        <v>2</v>
      </c>
      <c r="F685" s="35">
        <v>2</v>
      </c>
      <c r="G685" s="35">
        <v>1</v>
      </c>
      <c r="H685" s="35">
        <v>2</v>
      </c>
      <c r="I685" s="35">
        <v>2</v>
      </c>
      <c r="J685" s="35">
        <v>1</v>
      </c>
      <c r="K685" s="35">
        <v>2</v>
      </c>
      <c r="L685" s="35">
        <v>2</v>
      </c>
      <c r="M685" s="36">
        <v>1</v>
      </c>
      <c r="N685" s="37">
        <f>MIN(D685:M685)</f>
        <v>1</v>
      </c>
      <c r="O685" s="38">
        <f>C685-N685</f>
        <v>2</v>
      </c>
      <c r="P685" s="39">
        <f>O685/C685</f>
        <v>0.6666666666666666</v>
      </c>
    </row>
    <row r="686" spans="1:16" ht="9.75" customHeight="1">
      <c r="A686" s="40"/>
      <c r="B686" s="41" t="s">
        <v>6</v>
      </c>
      <c r="C686" s="41">
        <f aca="true" t="shared" si="48" ref="C686:M686">SUM(C670:C685)</f>
        <v>91</v>
      </c>
      <c r="D686" s="42">
        <f t="shared" si="48"/>
        <v>33</v>
      </c>
      <c r="E686" s="43">
        <f t="shared" si="48"/>
        <v>16</v>
      </c>
      <c r="F686" s="43">
        <f t="shared" si="48"/>
        <v>13</v>
      </c>
      <c r="G686" s="43">
        <f t="shared" si="48"/>
        <v>9</v>
      </c>
      <c r="H686" s="43">
        <f t="shared" si="48"/>
        <v>7</v>
      </c>
      <c r="I686" s="43">
        <f t="shared" si="48"/>
        <v>9</v>
      </c>
      <c r="J686" s="43">
        <f t="shared" si="48"/>
        <v>7</v>
      </c>
      <c r="K686" s="43">
        <f t="shared" si="48"/>
        <v>13</v>
      </c>
      <c r="L686" s="43">
        <f t="shared" si="48"/>
        <v>29</v>
      </c>
      <c r="M686" s="44">
        <f t="shared" si="48"/>
        <v>16</v>
      </c>
      <c r="N686" s="45">
        <f>MIN(D686:M686)</f>
        <v>7</v>
      </c>
      <c r="O686" s="46">
        <f>C686-N686</f>
        <v>84</v>
      </c>
      <c r="P686" s="47">
        <f>O686/C686</f>
        <v>0.9230769230769231</v>
      </c>
    </row>
    <row r="687" spans="1:16" ht="9.75" customHeight="1">
      <c r="A687" s="32" t="s">
        <v>41</v>
      </c>
      <c r="B687" s="48" t="s">
        <v>0</v>
      </c>
      <c r="C687" s="48"/>
      <c r="D687" s="49"/>
      <c r="E687" s="50"/>
      <c r="F687" s="50"/>
      <c r="G687" s="50"/>
      <c r="H687" s="50"/>
      <c r="I687" s="50"/>
      <c r="J687" s="50"/>
      <c r="K687" s="50"/>
      <c r="L687" s="50"/>
      <c r="M687" s="51"/>
      <c r="N687" s="52"/>
      <c r="O687" s="53"/>
      <c r="P687" s="54"/>
    </row>
    <row r="688" spans="1:16" ht="9.75" customHeight="1">
      <c r="A688" s="5"/>
      <c r="B688" s="33" t="s">
        <v>1</v>
      </c>
      <c r="C688" s="33"/>
      <c r="D688" s="34"/>
      <c r="E688" s="35"/>
      <c r="F688" s="35"/>
      <c r="G688" s="35"/>
      <c r="H688" s="35"/>
      <c r="I688" s="35"/>
      <c r="J688" s="35"/>
      <c r="K688" s="35"/>
      <c r="L688" s="35"/>
      <c r="M688" s="36"/>
      <c r="N688" s="37"/>
      <c r="O688" s="38"/>
      <c r="P688" s="39"/>
    </row>
    <row r="689" spans="1:16" ht="9.75" customHeight="1">
      <c r="A689" s="5"/>
      <c r="B689" s="33" t="s">
        <v>2</v>
      </c>
      <c r="C689" s="33"/>
      <c r="D689" s="34"/>
      <c r="E689" s="35"/>
      <c r="F689" s="35"/>
      <c r="G689" s="35"/>
      <c r="H689" s="35"/>
      <c r="I689" s="35"/>
      <c r="J689" s="35"/>
      <c r="K689" s="35"/>
      <c r="L689" s="35"/>
      <c r="M689" s="36"/>
      <c r="N689" s="37"/>
      <c r="O689" s="38"/>
      <c r="P689" s="39"/>
    </row>
    <row r="690" spans="1:16" ht="9.75" customHeight="1">
      <c r="A690" s="5"/>
      <c r="B690" s="33" t="s">
        <v>460</v>
      </c>
      <c r="C690" s="33"/>
      <c r="D690" s="34"/>
      <c r="E690" s="35"/>
      <c r="F690" s="35"/>
      <c r="G690" s="35"/>
      <c r="H690" s="35"/>
      <c r="I690" s="35"/>
      <c r="J690" s="35"/>
      <c r="K690" s="35"/>
      <c r="L690" s="35"/>
      <c r="M690" s="36"/>
      <c r="N690" s="37"/>
      <c r="O690" s="38"/>
      <c r="P690" s="39"/>
    </row>
    <row r="691" spans="1:16" ht="9.75" customHeight="1">
      <c r="A691" s="5"/>
      <c r="B691" s="33" t="s">
        <v>460</v>
      </c>
      <c r="C691" s="33"/>
      <c r="D691" s="34"/>
      <c r="E691" s="35"/>
      <c r="F691" s="35"/>
      <c r="G691" s="35"/>
      <c r="H691" s="35"/>
      <c r="I691" s="35"/>
      <c r="J691" s="35"/>
      <c r="K691" s="35"/>
      <c r="L691" s="35"/>
      <c r="M691" s="36"/>
      <c r="N691" s="37"/>
      <c r="O691" s="38"/>
      <c r="P691" s="39"/>
    </row>
    <row r="692" spans="1:16" ht="9.75" customHeight="1">
      <c r="A692" s="5"/>
      <c r="B692" s="33" t="s">
        <v>4</v>
      </c>
      <c r="C692" s="33"/>
      <c r="D692" s="34"/>
      <c r="E692" s="35"/>
      <c r="F692" s="35"/>
      <c r="G692" s="35"/>
      <c r="H692" s="35"/>
      <c r="I692" s="35"/>
      <c r="J692" s="35"/>
      <c r="K692" s="35"/>
      <c r="L692" s="35"/>
      <c r="M692" s="36"/>
      <c r="N692" s="37"/>
      <c r="O692" s="38"/>
      <c r="P692" s="39"/>
    </row>
    <row r="693" spans="1:16" ht="9.75" customHeight="1">
      <c r="A693" s="5"/>
      <c r="B693" s="33" t="s">
        <v>258</v>
      </c>
      <c r="C693" s="33"/>
      <c r="D693" s="34"/>
      <c r="E693" s="35"/>
      <c r="F693" s="35"/>
      <c r="G693" s="35"/>
      <c r="H693" s="35"/>
      <c r="I693" s="35"/>
      <c r="J693" s="35"/>
      <c r="K693" s="35"/>
      <c r="L693" s="35"/>
      <c r="M693" s="36"/>
      <c r="N693" s="37"/>
      <c r="O693" s="38"/>
      <c r="P693" s="39"/>
    </row>
    <row r="694" spans="1:16" ht="9.75" customHeight="1">
      <c r="A694" s="5"/>
      <c r="B694" s="33" t="s">
        <v>258</v>
      </c>
      <c r="C694" s="33"/>
      <c r="D694" s="34"/>
      <c r="E694" s="35"/>
      <c r="F694" s="35"/>
      <c r="G694" s="35"/>
      <c r="H694" s="35"/>
      <c r="I694" s="35"/>
      <c r="J694" s="35"/>
      <c r="K694" s="35"/>
      <c r="L694" s="35"/>
      <c r="M694" s="36"/>
      <c r="N694" s="37"/>
      <c r="O694" s="38"/>
      <c r="P694" s="39"/>
    </row>
    <row r="695" spans="1:16" ht="9.75" customHeight="1">
      <c r="A695" s="5"/>
      <c r="B695" s="33" t="s">
        <v>258</v>
      </c>
      <c r="C695" s="33"/>
      <c r="D695" s="34"/>
      <c r="E695" s="35"/>
      <c r="F695" s="35"/>
      <c r="G695" s="35"/>
      <c r="H695" s="35"/>
      <c r="I695" s="35"/>
      <c r="J695" s="35"/>
      <c r="K695" s="35"/>
      <c r="L695" s="35"/>
      <c r="M695" s="36"/>
      <c r="N695" s="37"/>
      <c r="O695" s="38"/>
      <c r="P695" s="39"/>
    </row>
    <row r="696" spans="1:16" ht="9.75" customHeight="1">
      <c r="A696" s="5"/>
      <c r="B696" s="33" t="s">
        <v>258</v>
      </c>
      <c r="C696" s="33"/>
      <c r="D696" s="34"/>
      <c r="E696" s="35"/>
      <c r="F696" s="35"/>
      <c r="G696" s="35"/>
      <c r="H696" s="35"/>
      <c r="I696" s="35"/>
      <c r="J696" s="35"/>
      <c r="K696" s="35"/>
      <c r="L696" s="35"/>
      <c r="M696" s="36"/>
      <c r="N696" s="37"/>
      <c r="O696" s="38"/>
      <c r="P696" s="39"/>
    </row>
    <row r="697" spans="1:16" ht="9.75" customHeight="1">
      <c r="A697" s="5"/>
      <c r="B697" s="33" t="s">
        <v>258</v>
      </c>
      <c r="C697" s="33"/>
      <c r="D697" s="34"/>
      <c r="E697" s="35"/>
      <c r="F697" s="35"/>
      <c r="G697" s="35"/>
      <c r="H697" s="35"/>
      <c r="I697" s="35"/>
      <c r="J697" s="35"/>
      <c r="K697" s="35"/>
      <c r="L697" s="35"/>
      <c r="M697" s="36"/>
      <c r="N697" s="37"/>
      <c r="O697" s="38"/>
      <c r="P697" s="39"/>
    </row>
    <row r="698" spans="1:16" ht="9.75" customHeight="1">
      <c r="A698" s="5"/>
      <c r="B698" s="33" t="s">
        <v>258</v>
      </c>
      <c r="C698" s="33"/>
      <c r="D698" s="34"/>
      <c r="E698" s="35"/>
      <c r="F698" s="35"/>
      <c r="G698" s="35"/>
      <c r="H698" s="35"/>
      <c r="I698" s="35"/>
      <c r="J698" s="35"/>
      <c r="K698" s="35"/>
      <c r="L698" s="35"/>
      <c r="M698" s="36"/>
      <c r="N698" s="37"/>
      <c r="O698" s="38"/>
      <c r="P698" s="39"/>
    </row>
    <row r="699" spans="1:16" ht="9.75" customHeight="1">
      <c r="A699" s="5"/>
      <c r="B699" s="33" t="s">
        <v>93</v>
      </c>
      <c r="C699" s="33">
        <v>2</v>
      </c>
      <c r="D699" s="34">
        <v>2</v>
      </c>
      <c r="E699" s="35">
        <v>2</v>
      </c>
      <c r="F699" s="35">
        <v>2</v>
      </c>
      <c r="G699" s="35">
        <v>2</v>
      </c>
      <c r="H699" s="35">
        <v>2</v>
      </c>
      <c r="I699" s="35">
        <v>2</v>
      </c>
      <c r="J699" s="35">
        <v>2</v>
      </c>
      <c r="K699" s="35">
        <v>2</v>
      </c>
      <c r="L699" s="35">
        <v>1</v>
      </c>
      <c r="M699" s="36">
        <v>2</v>
      </c>
      <c r="N699" s="37">
        <f>MIN(D699:M699)</f>
        <v>1</v>
      </c>
      <c r="O699" s="38">
        <f>C699-N699</f>
        <v>1</v>
      </c>
      <c r="P699" s="39">
        <f>O699/C699</f>
        <v>0.5</v>
      </c>
    </row>
    <row r="700" spans="1:16" ht="9.75" customHeight="1">
      <c r="A700" s="5"/>
      <c r="B700" s="33" t="s">
        <v>254</v>
      </c>
      <c r="C700" s="33"/>
      <c r="D700" s="34"/>
      <c r="E700" s="35"/>
      <c r="F700" s="35"/>
      <c r="G700" s="35"/>
      <c r="H700" s="35"/>
      <c r="I700" s="35"/>
      <c r="J700" s="35"/>
      <c r="K700" s="35"/>
      <c r="L700" s="35"/>
      <c r="M700" s="36"/>
      <c r="N700" s="37"/>
      <c r="O700" s="38"/>
      <c r="P700" s="39"/>
    </row>
    <row r="701" spans="1:16" ht="9.75" customHeight="1">
      <c r="A701" s="5"/>
      <c r="B701" s="33" t="s">
        <v>255</v>
      </c>
      <c r="C701" s="33"/>
      <c r="D701" s="34"/>
      <c r="E701" s="35"/>
      <c r="F701" s="35"/>
      <c r="G701" s="35"/>
      <c r="H701" s="35"/>
      <c r="I701" s="35"/>
      <c r="J701" s="35"/>
      <c r="K701" s="35"/>
      <c r="L701" s="35"/>
      <c r="M701" s="36"/>
      <c r="N701" s="37"/>
      <c r="O701" s="38"/>
      <c r="P701" s="39"/>
    </row>
    <row r="702" spans="1:16" ht="9.75" customHeight="1">
      <c r="A702" s="5"/>
      <c r="B702" s="33" t="s">
        <v>5</v>
      </c>
      <c r="C702" s="33"/>
      <c r="D702" s="34"/>
      <c r="E702" s="35"/>
      <c r="F702" s="35"/>
      <c r="G702" s="35"/>
      <c r="H702" s="35"/>
      <c r="I702" s="35"/>
      <c r="J702" s="35"/>
      <c r="K702" s="35"/>
      <c r="L702" s="35"/>
      <c r="M702" s="36"/>
      <c r="N702" s="37"/>
      <c r="O702" s="38"/>
      <c r="P702" s="39"/>
    </row>
    <row r="703" spans="1:16" ht="9.75" customHeight="1">
      <c r="A703" s="40"/>
      <c r="B703" s="41" t="s">
        <v>6</v>
      </c>
      <c r="C703" s="41">
        <f aca="true" t="shared" si="49" ref="C703:M703">SUM(C687:C702)</f>
        <v>2</v>
      </c>
      <c r="D703" s="42">
        <f t="shared" si="49"/>
        <v>2</v>
      </c>
      <c r="E703" s="43">
        <f t="shared" si="49"/>
        <v>2</v>
      </c>
      <c r="F703" s="43">
        <f t="shared" si="49"/>
        <v>2</v>
      </c>
      <c r="G703" s="43">
        <f t="shared" si="49"/>
        <v>2</v>
      </c>
      <c r="H703" s="43">
        <f t="shared" si="49"/>
        <v>2</v>
      </c>
      <c r="I703" s="43">
        <f t="shared" si="49"/>
        <v>2</v>
      </c>
      <c r="J703" s="43">
        <f t="shared" si="49"/>
        <v>2</v>
      </c>
      <c r="K703" s="43">
        <f t="shared" si="49"/>
        <v>2</v>
      </c>
      <c r="L703" s="43">
        <f t="shared" si="49"/>
        <v>1</v>
      </c>
      <c r="M703" s="44">
        <f t="shared" si="49"/>
        <v>2</v>
      </c>
      <c r="N703" s="45">
        <f>MIN(D703:M703)</f>
        <v>1</v>
      </c>
      <c r="O703" s="46">
        <f>C703-N703</f>
        <v>1</v>
      </c>
      <c r="P703" s="47">
        <f>O703/C703</f>
        <v>0.5</v>
      </c>
    </row>
    <row r="704" spans="1:16" ht="9.75" customHeight="1">
      <c r="A704" s="32" t="s">
        <v>427</v>
      </c>
      <c r="B704" s="48" t="s">
        <v>0</v>
      </c>
      <c r="C704" s="48"/>
      <c r="D704" s="49"/>
      <c r="E704" s="50"/>
      <c r="F704" s="50"/>
      <c r="G704" s="50"/>
      <c r="H704" s="50"/>
      <c r="I704" s="50"/>
      <c r="J704" s="50"/>
      <c r="K704" s="50"/>
      <c r="L704" s="50"/>
      <c r="M704" s="51"/>
      <c r="N704" s="52"/>
      <c r="O704" s="53"/>
      <c r="P704" s="54"/>
    </row>
    <row r="705" spans="1:16" ht="9.75" customHeight="1">
      <c r="A705" s="5"/>
      <c r="B705" s="33" t="s">
        <v>1</v>
      </c>
      <c r="C705" s="33"/>
      <c r="D705" s="34"/>
      <c r="E705" s="35"/>
      <c r="F705" s="35"/>
      <c r="G705" s="35"/>
      <c r="H705" s="35"/>
      <c r="I705" s="35"/>
      <c r="J705" s="35"/>
      <c r="K705" s="35"/>
      <c r="L705" s="35"/>
      <c r="M705" s="36"/>
      <c r="N705" s="37"/>
      <c r="O705" s="38"/>
      <c r="P705" s="39"/>
    </row>
    <row r="706" spans="1:16" ht="9.75" customHeight="1">
      <c r="A706" s="5"/>
      <c r="B706" s="33" t="s">
        <v>2</v>
      </c>
      <c r="C706" s="33">
        <v>228</v>
      </c>
      <c r="D706" s="34">
        <v>103</v>
      </c>
      <c r="E706" s="35">
        <v>10</v>
      </c>
      <c r="F706" s="35">
        <v>2</v>
      </c>
      <c r="G706" s="35">
        <v>0</v>
      </c>
      <c r="H706" s="35">
        <v>0</v>
      </c>
      <c r="I706" s="35">
        <v>0</v>
      </c>
      <c r="J706" s="35">
        <v>0</v>
      </c>
      <c r="K706" s="35">
        <v>1</v>
      </c>
      <c r="L706" s="35">
        <v>7</v>
      </c>
      <c r="M706" s="36">
        <v>26</v>
      </c>
      <c r="N706" s="37">
        <f>MIN(D706:M706)</f>
        <v>0</v>
      </c>
      <c r="O706" s="38">
        <f>C706-N706</f>
        <v>228</v>
      </c>
      <c r="P706" s="39">
        <f>O706/C706</f>
        <v>1</v>
      </c>
    </row>
    <row r="707" spans="1:16" ht="9.75" customHeight="1">
      <c r="A707" s="5"/>
      <c r="B707" s="33" t="s">
        <v>460</v>
      </c>
      <c r="C707" s="33"/>
      <c r="D707" s="34"/>
      <c r="E707" s="35"/>
      <c r="F707" s="35"/>
      <c r="G707" s="35"/>
      <c r="H707" s="35"/>
      <c r="I707" s="35"/>
      <c r="J707" s="35"/>
      <c r="K707" s="35"/>
      <c r="L707" s="35"/>
      <c r="M707" s="36"/>
      <c r="N707" s="37"/>
      <c r="O707" s="38"/>
      <c r="P707" s="39"/>
    </row>
    <row r="708" spans="1:16" ht="9.75" customHeight="1">
      <c r="A708" s="5"/>
      <c r="B708" s="33" t="s">
        <v>460</v>
      </c>
      <c r="C708" s="33"/>
      <c r="D708" s="34"/>
      <c r="E708" s="35"/>
      <c r="F708" s="35"/>
      <c r="G708" s="35"/>
      <c r="H708" s="35"/>
      <c r="I708" s="35"/>
      <c r="J708" s="35"/>
      <c r="K708" s="35"/>
      <c r="L708" s="35"/>
      <c r="M708" s="36"/>
      <c r="N708" s="37"/>
      <c r="O708" s="38"/>
      <c r="P708" s="39"/>
    </row>
    <row r="709" spans="1:16" ht="9.75" customHeight="1">
      <c r="A709" s="5"/>
      <c r="B709" s="33" t="s">
        <v>4</v>
      </c>
      <c r="C709" s="33"/>
      <c r="D709" s="34"/>
      <c r="E709" s="35"/>
      <c r="F709" s="35"/>
      <c r="G709" s="35"/>
      <c r="H709" s="35"/>
      <c r="I709" s="35"/>
      <c r="J709" s="35"/>
      <c r="K709" s="35"/>
      <c r="L709" s="35"/>
      <c r="M709" s="36"/>
      <c r="N709" s="37"/>
      <c r="O709" s="38"/>
      <c r="P709" s="39"/>
    </row>
    <row r="710" spans="1:16" ht="9.75" customHeight="1">
      <c r="A710" s="5"/>
      <c r="B710" s="33" t="s">
        <v>258</v>
      </c>
      <c r="C710" s="33"/>
      <c r="D710" s="34"/>
      <c r="E710" s="35"/>
      <c r="F710" s="35"/>
      <c r="G710" s="35"/>
      <c r="H710" s="35"/>
      <c r="I710" s="35"/>
      <c r="J710" s="35"/>
      <c r="K710" s="35"/>
      <c r="L710" s="35"/>
      <c r="M710" s="36"/>
      <c r="N710" s="37"/>
      <c r="O710" s="38"/>
      <c r="P710" s="39"/>
    </row>
    <row r="711" spans="1:16" ht="9.75" customHeight="1">
      <c r="A711" s="5"/>
      <c r="B711" s="33" t="s">
        <v>258</v>
      </c>
      <c r="C711" s="33"/>
      <c r="D711" s="34"/>
      <c r="E711" s="35"/>
      <c r="F711" s="35"/>
      <c r="G711" s="35"/>
      <c r="H711" s="35"/>
      <c r="I711" s="35"/>
      <c r="J711" s="35"/>
      <c r="K711" s="35"/>
      <c r="L711" s="35"/>
      <c r="M711" s="36"/>
      <c r="N711" s="37"/>
      <c r="O711" s="38"/>
      <c r="P711" s="39"/>
    </row>
    <row r="712" spans="1:16" ht="9.75" customHeight="1">
      <c r="A712" s="5"/>
      <c r="B712" s="33" t="s">
        <v>258</v>
      </c>
      <c r="C712" s="33"/>
      <c r="D712" s="34"/>
      <c r="E712" s="35"/>
      <c r="F712" s="35"/>
      <c r="G712" s="35"/>
      <c r="H712" s="35"/>
      <c r="I712" s="35"/>
      <c r="J712" s="35"/>
      <c r="K712" s="35"/>
      <c r="L712" s="35"/>
      <c r="M712" s="36"/>
      <c r="N712" s="37"/>
      <c r="O712" s="38"/>
      <c r="P712" s="39"/>
    </row>
    <row r="713" spans="1:16" ht="9.75" customHeight="1">
      <c r="A713" s="5"/>
      <c r="B713" s="33" t="s">
        <v>258</v>
      </c>
      <c r="C713" s="33"/>
      <c r="D713" s="34"/>
      <c r="E713" s="35"/>
      <c r="F713" s="35"/>
      <c r="G713" s="35"/>
      <c r="H713" s="35"/>
      <c r="I713" s="35"/>
      <c r="J713" s="35"/>
      <c r="K713" s="35"/>
      <c r="L713" s="35"/>
      <c r="M713" s="36"/>
      <c r="N713" s="37"/>
      <c r="O713" s="38"/>
      <c r="P713" s="39"/>
    </row>
    <row r="714" spans="1:16" ht="9.75" customHeight="1">
      <c r="A714" s="5"/>
      <c r="B714" s="33" t="s">
        <v>258</v>
      </c>
      <c r="C714" s="33"/>
      <c r="D714" s="34"/>
      <c r="E714" s="35"/>
      <c r="F714" s="35"/>
      <c r="G714" s="35"/>
      <c r="H714" s="35"/>
      <c r="I714" s="35"/>
      <c r="J714" s="35"/>
      <c r="K714" s="35"/>
      <c r="L714" s="35"/>
      <c r="M714" s="36"/>
      <c r="N714" s="37"/>
      <c r="O714" s="38"/>
      <c r="P714" s="39"/>
    </row>
    <row r="715" spans="1:16" ht="9.75" customHeight="1">
      <c r="A715" s="5"/>
      <c r="B715" s="33" t="s">
        <v>258</v>
      </c>
      <c r="C715" s="33"/>
      <c r="D715" s="34"/>
      <c r="E715" s="35"/>
      <c r="F715" s="35"/>
      <c r="G715" s="35"/>
      <c r="H715" s="35"/>
      <c r="I715" s="35"/>
      <c r="J715" s="35"/>
      <c r="K715" s="35"/>
      <c r="L715" s="35"/>
      <c r="M715" s="36"/>
      <c r="N715" s="37"/>
      <c r="O715" s="38"/>
      <c r="P715" s="39"/>
    </row>
    <row r="716" spans="1:16" ht="9.75" customHeight="1">
      <c r="A716" s="5"/>
      <c r="B716" s="33" t="s">
        <v>93</v>
      </c>
      <c r="C716" s="33"/>
      <c r="D716" s="34"/>
      <c r="E716" s="35"/>
      <c r="F716" s="35"/>
      <c r="G716" s="35"/>
      <c r="H716" s="35"/>
      <c r="I716" s="35"/>
      <c r="J716" s="35"/>
      <c r="K716" s="35"/>
      <c r="L716" s="35"/>
      <c r="M716" s="36"/>
      <c r="N716" s="37"/>
      <c r="O716" s="38"/>
      <c r="P716" s="39"/>
    </row>
    <row r="717" spans="1:16" ht="9.75" customHeight="1">
      <c r="A717" s="5"/>
      <c r="B717" s="33" t="s">
        <v>254</v>
      </c>
      <c r="C717" s="33">
        <v>6</v>
      </c>
      <c r="D717" s="34">
        <v>3</v>
      </c>
      <c r="E717" s="35">
        <v>2</v>
      </c>
      <c r="F717" s="35">
        <v>2</v>
      </c>
      <c r="G717" s="35">
        <v>2</v>
      </c>
      <c r="H717" s="35">
        <v>2</v>
      </c>
      <c r="I717" s="35">
        <v>2</v>
      </c>
      <c r="J717" s="35">
        <v>3</v>
      </c>
      <c r="K717" s="35">
        <v>3</v>
      </c>
      <c r="L717" s="35">
        <v>3</v>
      </c>
      <c r="M717" s="36">
        <v>3</v>
      </c>
      <c r="N717" s="37">
        <f>MIN(D717:M717)</f>
        <v>2</v>
      </c>
      <c r="O717" s="38">
        <f>C717-N717</f>
        <v>4</v>
      </c>
      <c r="P717" s="39">
        <f>O717/C717</f>
        <v>0.6666666666666666</v>
      </c>
    </row>
    <row r="718" spans="1:16" ht="9.75" customHeight="1">
      <c r="A718" s="5"/>
      <c r="B718" s="33" t="s">
        <v>255</v>
      </c>
      <c r="C718" s="33"/>
      <c r="D718" s="34"/>
      <c r="E718" s="35"/>
      <c r="F718" s="35"/>
      <c r="G718" s="35"/>
      <c r="H718" s="35"/>
      <c r="I718" s="35"/>
      <c r="J718" s="35"/>
      <c r="K718" s="35"/>
      <c r="L718" s="35"/>
      <c r="M718" s="36"/>
      <c r="N718" s="37"/>
      <c r="O718" s="38"/>
      <c r="P718" s="39"/>
    </row>
    <row r="719" spans="1:16" ht="9.75" customHeight="1">
      <c r="A719" s="5"/>
      <c r="B719" s="33" t="s">
        <v>5</v>
      </c>
      <c r="C719" s="33"/>
      <c r="D719" s="34"/>
      <c r="E719" s="35"/>
      <c r="F719" s="35"/>
      <c r="G719" s="35"/>
      <c r="H719" s="35"/>
      <c r="I719" s="35"/>
      <c r="J719" s="35"/>
      <c r="K719" s="35"/>
      <c r="L719" s="35"/>
      <c r="M719" s="36"/>
      <c r="N719" s="37"/>
      <c r="O719" s="38"/>
      <c r="P719" s="39"/>
    </row>
    <row r="720" spans="1:16" ht="9.75" customHeight="1">
      <c r="A720" s="40"/>
      <c r="B720" s="41" t="s">
        <v>6</v>
      </c>
      <c r="C720" s="41">
        <f aca="true" t="shared" si="50" ref="C720:M720">SUM(C704:C719)</f>
        <v>234</v>
      </c>
      <c r="D720" s="42">
        <f t="shared" si="50"/>
        <v>106</v>
      </c>
      <c r="E720" s="43">
        <f t="shared" si="50"/>
        <v>12</v>
      </c>
      <c r="F720" s="43">
        <f t="shared" si="50"/>
        <v>4</v>
      </c>
      <c r="G720" s="43">
        <f t="shared" si="50"/>
        <v>2</v>
      </c>
      <c r="H720" s="43">
        <f t="shared" si="50"/>
        <v>2</v>
      </c>
      <c r="I720" s="43">
        <f t="shared" si="50"/>
        <v>2</v>
      </c>
      <c r="J720" s="43">
        <f t="shared" si="50"/>
        <v>3</v>
      </c>
      <c r="K720" s="43">
        <f t="shared" si="50"/>
        <v>4</v>
      </c>
      <c r="L720" s="43">
        <f t="shared" si="50"/>
        <v>10</v>
      </c>
      <c r="M720" s="44">
        <f t="shared" si="50"/>
        <v>29</v>
      </c>
      <c r="N720" s="45">
        <f>MIN(D720:M720)</f>
        <v>2</v>
      </c>
      <c r="O720" s="46">
        <f>C720-N720</f>
        <v>232</v>
      </c>
      <c r="P720" s="47">
        <f>O720/C720</f>
        <v>0.9914529914529915</v>
      </c>
    </row>
    <row r="721" spans="1:16" ht="9.75" customHeight="1">
      <c r="A721" s="32" t="s">
        <v>428</v>
      </c>
      <c r="B721" s="48" t="s">
        <v>0</v>
      </c>
      <c r="C721" s="48"/>
      <c r="D721" s="49"/>
      <c r="E721" s="50"/>
      <c r="F721" s="50"/>
      <c r="G721" s="50"/>
      <c r="H721" s="50"/>
      <c r="I721" s="50"/>
      <c r="J721" s="50"/>
      <c r="K721" s="50"/>
      <c r="L721" s="50"/>
      <c r="M721" s="51"/>
      <c r="N721" s="52"/>
      <c r="O721" s="53"/>
      <c r="P721" s="54"/>
    </row>
    <row r="722" spans="1:16" ht="9.75" customHeight="1">
      <c r="A722" s="5"/>
      <c r="B722" s="33" t="s">
        <v>1</v>
      </c>
      <c r="C722" s="33"/>
      <c r="D722" s="34"/>
      <c r="E722" s="35"/>
      <c r="F722" s="35"/>
      <c r="G722" s="35"/>
      <c r="H722" s="35"/>
      <c r="I722" s="35"/>
      <c r="J722" s="35"/>
      <c r="K722" s="35"/>
      <c r="L722" s="35"/>
      <c r="M722" s="36"/>
      <c r="N722" s="37"/>
      <c r="O722" s="38"/>
      <c r="P722" s="39"/>
    </row>
    <row r="723" spans="1:16" ht="9.75" customHeight="1">
      <c r="A723" s="5"/>
      <c r="B723" s="33" t="s">
        <v>2</v>
      </c>
      <c r="C723" s="33">
        <v>176</v>
      </c>
      <c r="D723" s="34">
        <v>0</v>
      </c>
      <c r="E723" s="35">
        <v>0</v>
      </c>
      <c r="F723" s="35">
        <v>0</v>
      </c>
      <c r="G723" s="35">
        <v>0</v>
      </c>
      <c r="H723" s="35">
        <v>0</v>
      </c>
      <c r="I723" s="35">
        <v>0</v>
      </c>
      <c r="J723" s="35">
        <v>0</v>
      </c>
      <c r="K723" s="35">
        <v>0</v>
      </c>
      <c r="L723" s="35">
        <v>0</v>
      </c>
      <c r="M723" s="36">
        <v>3</v>
      </c>
      <c r="N723" s="37">
        <f>MIN(D723:M723)</f>
        <v>0</v>
      </c>
      <c r="O723" s="38">
        <f>C723-N723</f>
        <v>176</v>
      </c>
      <c r="P723" s="39">
        <f>O723/C723</f>
        <v>1</v>
      </c>
    </row>
    <row r="724" spans="1:16" ht="9.75" customHeight="1">
      <c r="A724" s="5"/>
      <c r="B724" s="33" t="s">
        <v>460</v>
      </c>
      <c r="C724" s="33"/>
      <c r="D724" s="34"/>
      <c r="E724" s="35"/>
      <c r="F724" s="35"/>
      <c r="G724" s="35"/>
      <c r="H724" s="35"/>
      <c r="I724" s="35"/>
      <c r="J724" s="35"/>
      <c r="K724" s="35"/>
      <c r="L724" s="35"/>
      <c r="M724" s="36"/>
      <c r="N724" s="37"/>
      <c r="O724" s="38"/>
      <c r="P724" s="39"/>
    </row>
    <row r="725" spans="1:16" ht="9.75" customHeight="1">
      <c r="A725" s="5"/>
      <c r="B725" s="33" t="s">
        <v>460</v>
      </c>
      <c r="C725" s="33"/>
      <c r="D725" s="34"/>
      <c r="E725" s="35"/>
      <c r="F725" s="35"/>
      <c r="G725" s="35"/>
      <c r="H725" s="35"/>
      <c r="I725" s="35"/>
      <c r="J725" s="35"/>
      <c r="K725" s="35"/>
      <c r="L725" s="35"/>
      <c r="M725" s="36"/>
      <c r="N725" s="37"/>
      <c r="O725" s="38"/>
      <c r="P725" s="39"/>
    </row>
    <row r="726" spans="1:16" ht="9.75" customHeight="1">
      <c r="A726" s="5"/>
      <c r="B726" s="33" t="s">
        <v>4</v>
      </c>
      <c r="C726" s="33"/>
      <c r="D726" s="34"/>
      <c r="E726" s="35"/>
      <c r="F726" s="35"/>
      <c r="G726" s="35"/>
      <c r="H726" s="35"/>
      <c r="I726" s="35"/>
      <c r="J726" s="35"/>
      <c r="K726" s="35"/>
      <c r="L726" s="35"/>
      <c r="M726" s="36"/>
      <c r="N726" s="37"/>
      <c r="O726" s="38"/>
      <c r="P726" s="39"/>
    </row>
    <row r="727" spans="1:16" ht="9.75" customHeight="1">
      <c r="A727" s="5"/>
      <c r="B727" s="33" t="s">
        <v>439</v>
      </c>
      <c r="C727" s="33">
        <v>1</v>
      </c>
      <c r="D727" s="34">
        <v>1</v>
      </c>
      <c r="E727" s="35">
        <v>1</v>
      </c>
      <c r="F727" s="35">
        <v>1</v>
      </c>
      <c r="G727" s="35">
        <v>1</v>
      </c>
      <c r="H727" s="35">
        <v>0</v>
      </c>
      <c r="I727" s="35">
        <v>1</v>
      </c>
      <c r="J727" s="35">
        <v>1</v>
      </c>
      <c r="K727" s="35">
        <v>1</v>
      </c>
      <c r="L727" s="35">
        <v>1</v>
      </c>
      <c r="M727" s="36">
        <v>1</v>
      </c>
      <c r="N727" s="37">
        <f>MIN(D727:M727)</f>
        <v>0</v>
      </c>
      <c r="O727" s="38">
        <f>C727-N727</f>
        <v>1</v>
      </c>
      <c r="P727" s="39">
        <f>O727/C727</f>
        <v>1</v>
      </c>
    </row>
    <row r="728" spans="1:16" ht="9.75" customHeight="1">
      <c r="A728" s="5"/>
      <c r="B728" s="33" t="s">
        <v>258</v>
      </c>
      <c r="C728" s="33"/>
      <c r="D728" s="34"/>
      <c r="E728" s="35"/>
      <c r="F728" s="35"/>
      <c r="G728" s="35"/>
      <c r="H728" s="35"/>
      <c r="I728" s="35"/>
      <c r="J728" s="35"/>
      <c r="K728" s="35"/>
      <c r="L728" s="35"/>
      <c r="M728" s="36"/>
      <c r="N728" s="37"/>
      <c r="O728" s="38"/>
      <c r="P728" s="39"/>
    </row>
    <row r="729" spans="1:16" ht="9.75" customHeight="1">
      <c r="A729" s="5"/>
      <c r="B729" s="33" t="s">
        <v>258</v>
      </c>
      <c r="C729" s="33"/>
      <c r="D729" s="34"/>
      <c r="E729" s="35"/>
      <c r="F729" s="35"/>
      <c r="G729" s="35"/>
      <c r="H729" s="35"/>
      <c r="I729" s="35"/>
      <c r="J729" s="35"/>
      <c r="K729" s="35"/>
      <c r="L729" s="35"/>
      <c r="M729" s="36"/>
      <c r="N729" s="37"/>
      <c r="O729" s="38"/>
      <c r="P729" s="39"/>
    </row>
    <row r="730" spans="1:16" ht="9.75" customHeight="1">
      <c r="A730" s="5"/>
      <c r="B730" s="33" t="s">
        <v>258</v>
      </c>
      <c r="C730" s="33"/>
      <c r="D730" s="34"/>
      <c r="E730" s="35"/>
      <c r="F730" s="35"/>
      <c r="G730" s="35"/>
      <c r="H730" s="35"/>
      <c r="I730" s="35"/>
      <c r="J730" s="35"/>
      <c r="K730" s="35"/>
      <c r="L730" s="35"/>
      <c r="M730" s="36"/>
      <c r="N730" s="37"/>
      <c r="O730" s="38"/>
      <c r="P730" s="39"/>
    </row>
    <row r="731" spans="1:16" ht="9.75" customHeight="1">
      <c r="A731" s="5"/>
      <c r="B731" s="33" t="s">
        <v>258</v>
      </c>
      <c r="C731" s="33"/>
      <c r="D731" s="34"/>
      <c r="E731" s="35"/>
      <c r="F731" s="35"/>
      <c r="G731" s="35"/>
      <c r="H731" s="35"/>
      <c r="I731" s="35"/>
      <c r="J731" s="35"/>
      <c r="K731" s="35"/>
      <c r="L731" s="35"/>
      <c r="M731" s="36"/>
      <c r="N731" s="37"/>
      <c r="O731" s="38"/>
      <c r="P731" s="39"/>
    </row>
    <row r="732" spans="1:16" ht="9.75" customHeight="1">
      <c r="A732" s="5"/>
      <c r="B732" s="33" t="s">
        <v>258</v>
      </c>
      <c r="C732" s="33"/>
      <c r="D732" s="34"/>
      <c r="E732" s="35"/>
      <c r="F732" s="35"/>
      <c r="G732" s="35"/>
      <c r="H732" s="35"/>
      <c r="I732" s="35"/>
      <c r="J732" s="35"/>
      <c r="K732" s="35"/>
      <c r="L732" s="35"/>
      <c r="M732" s="36"/>
      <c r="N732" s="37"/>
      <c r="O732" s="38"/>
      <c r="P732" s="39"/>
    </row>
    <row r="733" spans="1:16" ht="9.75" customHeight="1">
      <c r="A733" s="5"/>
      <c r="B733" s="33" t="s">
        <v>93</v>
      </c>
      <c r="C733" s="33">
        <v>5</v>
      </c>
      <c r="D733" s="34">
        <v>4</v>
      </c>
      <c r="E733" s="35">
        <v>3</v>
      </c>
      <c r="F733" s="35">
        <v>2</v>
      </c>
      <c r="G733" s="35">
        <v>1</v>
      </c>
      <c r="H733" s="35">
        <v>1</v>
      </c>
      <c r="I733" s="35">
        <v>1</v>
      </c>
      <c r="J733" s="35">
        <v>2</v>
      </c>
      <c r="K733" s="35">
        <v>2</v>
      </c>
      <c r="L733" s="35">
        <v>2</v>
      </c>
      <c r="M733" s="36">
        <v>3</v>
      </c>
      <c r="N733" s="37">
        <f>MIN(D733:M733)</f>
        <v>1</v>
      </c>
      <c r="O733" s="38">
        <f>C733-N733</f>
        <v>4</v>
      </c>
      <c r="P733" s="39">
        <f>O733/C733</f>
        <v>0.8</v>
      </c>
    </row>
    <row r="734" spans="1:16" ht="9.75" customHeight="1">
      <c r="A734" s="5"/>
      <c r="B734" s="33" t="s">
        <v>254</v>
      </c>
      <c r="C734" s="33">
        <v>4</v>
      </c>
      <c r="D734" s="34">
        <v>2</v>
      </c>
      <c r="E734" s="35">
        <v>2</v>
      </c>
      <c r="F734" s="35">
        <v>1</v>
      </c>
      <c r="G734" s="35">
        <v>1</v>
      </c>
      <c r="H734" s="35">
        <v>1</v>
      </c>
      <c r="I734" s="35">
        <v>1</v>
      </c>
      <c r="J734" s="35">
        <v>1</v>
      </c>
      <c r="K734" s="35">
        <v>1</v>
      </c>
      <c r="L734" s="35">
        <v>3</v>
      </c>
      <c r="M734" s="36">
        <v>1</v>
      </c>
      <c r="N734" s="37">
        <f>MIN(D734:M734)</f>
        <v>1</v>
      </c>
      <c r="O734" s="38">
        <f>C734-N734</f>
        <v>3</v>
      </c>
      <c r="P734" s="39">
        <f>O734/C734</f>
        <v>0.75</v>
      </c>
    </row>
    <row r="735" spans="1:16" ht="9.75" customHeight="1">
      <c r="A735" s="5"/>
      <c r="B735" s="33" t="s">
        <v>255</v>
      </c>
      <c r="C735" s="33"/>
      <c r="D735" s="34"/>
      <c r="E735" s="35"/>
      <c r="F735" s="35"/>
      <c r="G735" s="35"/>
      <c r="H735" s="35"/>
      <c r="I735" s="35"/>
      <c r="J735" s="35"/>
      <c r="K735" s="35"/>
      <c r="L735" s="35"/>
      <c r="M735" s="36"/>
      <c r="N735" s="37"/>
      <c r="O735" s="38"/>
      <c r="P735" s="39"/>
    </row>
    <row r="736" spans="1:16" ht="9.75" customHeight="1">
      <c r="A736" s="5"/>
      <c r="B736" s="33" t="s">
        <v>5</v>
      </c>
      <c r="C736" s="33"/>
      <c r="D736" s="34"/>
      <c r="E736" s="35"/>
      <c r="F736" s="35"/>
      <c r="G736" s="35"/>
      <c r="H736" s="35"/>
      <c r="I736" s="35"/>
      <c r="J736" s="35"/>
      <c r="K736" s="35"/>
      <c r="L736" s="35"/>
      <c r="M736" s="36"/>
      <c r="N736" s="37"/>
      <c r="O736" s="38"/>
      <c r="P736" s="39"/>
    </row>
    <row r="737" spans="1:16" ht="9.75" customHeight="1">
      <c r="A737" s="40"/>
      <c r="B737" s="41" t="s">
        <v>6</v>
      </c>
      <c r="C737" s="41">
        <f aca="true" t="shared" si="51" ref="C737:M737">SUM(C721:C736)</f>
        <v>186</v>
      </c>
      <c r="D737" s="42">
        <f t="shared" si="51"/>
        <v>7</v>
      </c>
      <c r="E737" s="43">
        <f t="shared" si="51"/>
        <v>6</v>
      </c>
      <c r="F737" s="43">
        <f t="shared" si="51"/>
        <v>4</v>
      </c>
      <c r="G737" s="43">
        <f t="shared" si="51"/>
        <v>3</v>
      </c>
      <c r="H737" s="43">
        <f t="shared" si="51"/>
        <v>2</v>
      </c>
      <c r="I737" s="43">
        <f t="shared" si="51"/>
        <v>3</v>
      </c>
      <c r="J737" s="43">
        <f t="shared" si="51"/>
        <v>4</v>
      </c>
      <c r="K737" s="43">
        <f t="shared" si="51"/>
        <v>4</v>
      </c>
      <c r="L737" s="43">
        <f t="shared" si="51"/>
        <v>6</v>
      </c>
      <c r="M737" s="44">
        <f t="shared" si="51"/>
        <v>8</v>
      </c>
      <c r="N737" s="45">
        <f>MIN(D737:M737)</f>
        <v>2</v>
      </c>
      <c r="O737" s="46">
        <f>C737-N737</f>
        <v>184</v>
      </c>
      <c r="P737" s="47">
        <f>O737/C737</f>
        <v>0.989247311827957</v>
      </c>
    </row>
    <row r="738" spans="1:16" ht="9.75" customHeight="1">
      <c r="A738" s="32" t="s">
        <v>429</v>
      </c>
      <c r="B738" s="48" t="s">
        <v>0</v>
      </c>
      <c r="C738" s="48"/>
      <c r="D738" s="49"/>
      <c r="E738" s="50"/>
      <c r="F738" s="50"/>
      <c r="G738" s="50"/>
      <c r="H738" s="50"/>
      <c r="I738" s="50"/>
      <c r="J738" s="50"/>
      <c r="K738" s="50"/>
      <c r="L738" s="50"/>
      <c r="M738" s="51"/>
      <c r="N738" s="52"/>
      <c r="O738" s="53"/>
      <c r="P738" s="54"/>
    </row>
    <row r="739" spans="1:16" ht="9.75" customHeight="1">
      <c r="A739" s="5"/>
      <c r="B739" s="33" t="s">
        <v>1</v>
      </c>
      <c r="C739" s="33">
        <v>64</v>
      </c>
      <c r="D739" s="34">
        <v>56</v>
      </c>
      <c r="E739" s="35">
        <v>40</v>
      </c>
      <c r="F739" s="35">
        <v>17</v>
      </c>
      <c r="G739" s="35">
        <v>6</v>
      </c>
      <c r="H739" s="35">
        <v>3</v>
      </c>
      <c r="I739" s="35">
        <v>1</v>
      </c>
      <c r="J739" s="35">
        <v>2</v>
      </c>
      <c r="K739" s="35">
        <v>3</v>
      </c>
      <c r="L739" s="35">
        <v>8</v>
      </c>
      <c r="M739" s="36">
        <v>20</v>
      </c>
      <c r="N739" s="37">
        <f>MIN(D739:M739)</f>
        <v>1</v>
      </c>
      <c r="O739" s="38">
        <f>C739-N739</f>
        <v>63</v>
      </c>
      <c r="P739" s="39">
        <f>O739/C739</f>
        <v>0.984375</v>
      </c>
    </row>
    <row r="740" spans="1:16" ht="9.75" customHeight="1">
      <c r="A740" s="5"/>
      <c r="B740" s="33" t="s">
        <v>2</v>
      </c>
      <c r="C740" s="33">
        <v>148</v>
      </c>
      <c r="D740" s="34">
        <v>6</v>
      </c>
      <c r="E740" s="35">
        <v>0</v>
      </c>
      <c r="F740" s="35">
        <v>0</v>
      </c>
      <c r="G740" s="35">
        <v>0</v>
      </c>
      <c r="H740" s="35">
        <v>0</v>
      </c>
      <c r="I740" s="35">
        <v>0</v>
      </c>
      <c r="J740" s="35">
        <v>0</v>
      </c>
      <c r="K740" s="35">
        <v>0</v>
      </c>
      <c r="L740" s="35">
        <v>0</v>
      </c>
      <c r="M740" s="36">
        <v>3</v>
      </c>
      <c r="N740" s="37">
        <f>MIN(D740:M740)</f>
        <v>0</v>
      </c>
      <c r="O740" s="38">
        <f>C740-N740</f>
        <v>148</v>
      </c>
      <c r="P740" s="39">
        <f>O740/C740</f>
        <v>1</v>
      </c>
    </row>
    <row r="741" spans="1:16" ht="9.75" customHeight="1">
      <c r="A741" s="5"/>
      <c r="B741" s="33" t="s">
        <v>460</v>
      </c>
      <c r="C741" s="33"/>
      <c r="D741" s="34"/>
      <c r="E741" s="35"/>
      <c r="F741" s="35"/>
      <c r="G741" s="35"/>
      <c r="H741" s="35"/>
      <c r="I741" s="35"/>
      <c r="J741" s="35"/>
      <c r="K741" s="35"/>
      <c r="L741" s="35"/>
      <c r="M741" s="36"/>
      <c r="N741" s="37"/>
      <c r="O741" s="38"/>
      <c r="P741" s="39"/>
    </row>
    <row r="742" spans="1:16" ht="9.75" customHeight="1">
      <c r="A742" s="5"/>
      <c r="B742" s="33" t="s">
        <v>460</v>
      </c>
      <c r="C742" s="33"/>
      <c r="D742" s="34"/>
      <c r="E742" s="35"/>
      <c r="F742" s="35"/>
      <c r="G742" s="35"/>
      <c r="H742" s="35"/>
      <c r="I742" s="35"/>
      <c r="J742" s="35"/>
      <c r="K742" s="35"/>
      <c r="L742" s="35"/>
      <c r="M742" s="36"/>
      <c r="N742" s="37"/>
      <c r="O742" s="38"/>
      <c r="P742" s="39"/>
    </row>
    <row r="743" spans="1:16" ht="9.75" customHeight="1">
      <c r="A743" s="5"/>
      <c r="B743" s="33" t="s">
        <v>4</v>
      </c>
      <c r="C743" s="33"/>
      <c r="D743" s="34"/>
      <c r="E743" s="35"/>
      <c r="F743" s="35"/>
      <c r="G743" s="35"/>
      <c r="H743" s="35"/>
      <c r="I743" s="35"/>
      <c r="J743" s="35"/>
      <c r="K743" s="35"/>
      <c r="L743" s="35"/>
      <c r="M743" s="36"/>
      <c r="N743" s="37"/>
      <c r="O743" s="38"/>
      <c r="P743" s="39"/>
    </row>
    <row r="744" spans="1:16" ht="9.75" customHeight="1">
      <c r="A744" s="5"/>
      <c r="B744" s="33" t="s">
        <v>258</v>
      </c>
      <c r="C744" s="33"/>
      <c r="D744" s="34"/>
      <c r="E744" s="35"/>
      <c r="F744" s="35"/>
      <c r="G744" s="35"/>
      <c r="H744" s="35"/>
      <c r="I744" s="35"/>
      <c r="J744" s="35"/>
      <c r="K744" s="35"/>
      <c r="L744" s="35"/>
      <c r="M744" s="36"/>
      <c r="N744" s="37"/>
      <c r="O744" s="38"/>
      <c r="P744" s="39"/>
    </row>
    <row r="745" spans="1:16" ht="9.75" customHeight="1">
      <c r="A745" s="5"/>
      <c r="B745" s="33" t="s">
        <v>258</v>
      </c>
      <c r="C745" s="33"/>
      <c r="D745" s="34"/>
      <c r="E745" s="35"/>
      <c r="F745" s="35"/>
      <c r="G745" s="35"/>
      <c r="H745" s="35"/>
      <c r="I745" s="35"/>
      <c r="J745" s="35"/>
      <c r="K745" s="35"/>
      <c r="L745" s="35"/>
      <c r="M745" s="36"/>
      <c r="N745" s="37"/>
      <c r="O745" s="38"/>
      <c r="P745" s="39"/>
    </row>
    <row r="746" spans="1:16" ht="9.75" customHeight="1">
      <c r="A746" s="5"/>
      <c r="B746" s="33" t="s">
        <v>258</v>
      </c>
      <c r="C746" s="33"/>
      <c r="D746" s="34"/>
      <c r="E746" s="35"/>
      <c r="F746" s="35"/>
      <c r="G746" s="35"/>
      <c r="H746" s="35"/>
      <c r="I746" s="35"/>
      <c r="J746" s="35"/>
      <c r="K746" s="35"/>
      <c r="L746" s="35"/>
      <c r="M746" s="36"/>
      <c r="N746" s="37"/>
      <c r="O746" s="38"/>
      <c r="P746" s="39"/>
    </row>
    <row r="747" spans="1:16" ht="9.75" customHeight="1">
      <c r="A747" s="5"/>
      <c r="B747" s="33" t="s">
        <v>258</v>
      </c>
      <c r="C747" s="33"/>
      <c r="D747" s="34"/>
      <c r="E747" s="35"/>
      <c r="F747" s="35"/>
      <c r="G747" s="35"/>
      <c r="H747" s="35"/>
      <c r="I747" s="35"/>
      <c r="J747" s="35"/>
      <c r="K747" s="35"/>
      <c r="L747" s="35"/>
      <c r="M747" s="36"/>
      <c r="N747" s="37"/>
      <c r="O747" s="38"/>
      <c r="P747" s="39"/>
    </row>
    <row r="748" spans="1:16" ht="9.75" customHeight="1">
      <c r="A748" s="5"/>
      <c r="B748" s="33" t="s">
        <v>258</v>
      </c>
      <c r="C748" s="33"/>
      <c r="D748" s="34"/>
      <c r="E748" s="35"/>
      <c r="F748" s="35"/>
      <c r="G748" s="35"/>
      <c r="H748" s="35"/>
      <c r="I748" s="35"/>
      <c r="J748" s="35"/>
      <c r="K748" s="35"/>
      <c r="L748" s="35"/>
      <c r="M748" s="36"/>
      <c r="N748" s="37"/>
      <c r="O748" s="38"/>
      <c r="P748" s="39"/>
    </row>
    <row r="749" spans="1:16" ht="9.75" customHeight="1">
      <c r="A749" s="5"/>
      <c r="B749" s="33" t="s">
        <v>258</v>
      </c>
      <c r="C749" s="33"/>
      <c r="D749" s="34"/>
      <c r="E749" s="35"/>
      <c r="F749" s="35"/>
      <c r="G749" s="35"/>
      <c r="H749" s="35"/>
      <c r="I749" s="35"/>
      <c r="J749" s="35"/>
      <c r="K749" s="35"/>
      <c r="L749" s="35"/>
      <c r="M749" s="36"/>
      <c r="N749" s="37"/>
      <c r="O749" s="38"/>
      <c r="P749" s="39"/>
    </row>
    <row r="750" spans="1:16" ht="9.75" customHeight="1">
      <c r="A750" s="5"/>
      <c r="B750" s="33" t="s">
        <v>93</v>
      </c>
      <c r="C750" s="33"/>
      <c r="D750" s="34"/>
      <c r="E750" s="35"/>
      <c r="F750" s="35"/>
      <c r="G750" s="35"/>
      <c r="H750" s="35"/>
      <c r="I750" s="35"/>
      <c r="J750" s="35"/>
      <c r="K750" s="35"/>
      <c r="L750" s="35"/>
      <c r="M750" s="36"/>
      <c r="N750" s="37"/>
      <c r="O750" s="38"/>
      <c r="P750" s="39"/>
    </row>
    <row r="751" spans="1:16" ht="9.75" customHeight="1">
      <c r="A751" s="5"/>
      <c r="B751" s="33" t="s">
        <v>254</v>
      </c>
      <c r="C751" s="33"/>
      <c r="D751" s="34"/>
      <c r="E751" s="35"/>
      <c r="F751" s="35"/>
      <c r="G751" s="35"/>
      <c r="H751" s="35"/>
      <c r="I751" s="35"/>
      <c r="J751" s="35"/>
      <c r="K751" s="35"/>
      <c r="L751" s="35"/>
      <c r="M751" s="36"/>
      <c r="N751" s="37"/>
      <c r="O751" s="38"/>
      <c r="P751" s="39"/>
    </row>
    <row r="752" spans="1:16" ht="9.75" customHeight="1">
      <c r="A752" s="5"/>
      <c r="B752" s="33" t="s">
        <v>255</v>
      </c>
      <c r="C752" s="33"/>
      <c r="D752" s="34"/>
      <c r="E752" s="35"/>
      <c r="F752" s="35"/>
      <c r="G752" s="35"/>
      <c r="H752" s="35"/>
      <c r="I752" s="35"/>
      <c r="J752" s="35"/>
      <c r="K752" s="35"/>
      <c r="L752" s="35"/>
      <c r="M752" s="36"/>
      <c r="N752" s="37"/>
      <c r="O752" s="38"/>
      <c r="P752" s="39"/>
    </row>
    <row r="753" spans="1:16" ht="9.75" customHeight="1">
      <c r="A753" s="5"/>
      <c r="B753" s="33" t="s">
        <v>5</v>
      </c>
      <c r="C753" s="33"/>
      <c r="D753" s="34"/>
      <c r="E753" s="35"/>
      <c r="F753" s="35"/>
      <c r="G753" s="35"/>
      <c r="H753" s="35"/>
      <c r="I753" s="35"/>
      <c r="J753" s="35"/>
      <c r="K753" s="35"/>
      <c r="L753" s="35"/>
      <c r="M753" s="36"/>
      <c r="N753" s="37"/>
      <c r="O753" s="38"/>
      <c r="P753" s="39"/>
    </row>
    <row r="754" spans="1:16" ht="9.75" customHeight="1">
      <c r="A754" s="40"/>
      <c r="B754" s="41" t="s">
        <v>6</v>
      </c>
      <c r="C754" s="41">
        <f aca="true" t="shared" si="52" ref="C754:M754">SUM(C738:C753)</f>
        <v>212</v>
      </c>
      <c r="D754" s="42">
        <f t="shared" si="52"/>
        <v>62</v>
      </c>
      <c r="E754" s="43">
        <f t="shared" si="52"/>
        <v>40</v>
      </c>
      <c r="F754" s="43">
        <f t="shared" si="52"/>
        <v>17</v>
      </c>
      <c r="G754" s="43">
        <f t="shared" si="52"/>
        <v>6</v>
      </c>
      <c r="H754" s="43">
        <f t="shared" si="52"/>
        <v>3</v>
      </c>
      <c r="I754" s="43">
        <f t="shared" si="52"/>
        <v>1</v>
      </c>
      <c r="J754" s="43">
        <f t="shared" si="52"/>
        <v>2</v>
      </c>
      <c r="K754" s="43">
        <f t="shared" si="52"/>
        <v>3</v>
      </c>
      <c r="L754" s="43">
        <f t="shared" si="52"/>
        <v>8</v>
      </c>
      <c r="M754" s="44">
        <f t="shared" si="52"/>
        <v>23</v>
      </c>
      <c r="N754" s="45">
        <f>MIN(D754:M754)</f>
        <v>1</v>
      </c>
      <c r="O754" s="46">
        <f>C754-N754</f>
        <v>211</v>
      </c>
      <c r="P754" s="47">
        <f>O754/C754</f>
        <v>0.9952830188679245</v>
      </c>
    </row>
    <row r="755" spans="1:16" ht="9.75" customHeight="1">
      <c r="A755" s="32" t="s">
        <v>430</v>
      </c>
      <c r="B755" s="48" t="s">
        <v>0</v>
      </c>
      <c r="C755" s="48"/>
      <c r="D755" s="49"/>
      <c r="E755" s="50"/>
      <c r="F755" s="50"/>
      <c r="G755" s="50"/>
      <c r="H755" s="50"/>
      <c r="I755" s="50"/>
      <c r="J755" s="50"/>
      <c r="K755" s="50"/>
      <c r="L755" s="50"/>
      <c r="M755" s="51"/>
      <c r="N755" s="52"/>
      <c r="O755" s="53"/>
      <c r="P755" s="54"/>
    </row>
    <row r="756" spans="1:16" ht="9.75" customHeight="1">
      <c r="A756" s="5"/>
      <c r="B756" s="33" t="s">
        <v>1</v>
      </c>
      <c r="C756" s="33">
        <v>209</v>
      </c>
      <c r="D756" s="34">
        <v>197</v>
      </c>
      <c r="E756" s="35">
        <v>166</v>
      </c>
      <c r="F756" s="35">
        <v>117</v>
      </c>
      <c r="G756" s="35">
        <v>57</v>
      </c>
      <c r="H756" s="35">
        <v>31</v>
      </c>
      <c r="I756" s="35">
        <v>24</v>
      </c>
      <c r="J756" s="35">
        <v>20</v>
      </c>
      <c r="K756" s="35">
        <v>30</v>
      </c>
      <c r="L756" s="35">
        <v>59</v>
      </c>
      <c r="M756" s="36">
        <v>90</v>
      </c>
      <c r="N756" s="37">
        <f>MIN(D756:M756)</f>
        <v>20</v>
      </c>
      <c r="O756" s="38">
        <f>C756-N756</f>
        <v>189</v>
      </c>
      <c r="P756" s="39">
        <f>O756/C756</f>
        <v>0.9043062200956937</v>
      </c>
    </row>
    <row r="757" spans="1:16" ht="9.75" customHeight="1">
      <c r="A757" s="5"/>
      <c r="B757" s="33" t="s">
        <v>2</v>
      </c>
      <c r="C757" s="33"/>
      <c r="D757" s="34"/>
      <c r="E757" s="35"/>
      <c r="F757" s="35"/>
      <c r="G757" s="35"/>
      <c r="H757" s="35"/>
      <c r="I757" s="35"/>
      <c r="J757" s="35"/>
      <c r="K757" s="35"/>
      <c r="L757" s="35"/>
      <c r="M757" s="36"/>
      <c r="N757" s="37"/>
      <c r="O757" s="38"/>
      <c r="P757" s="39"/>
    </row>
    <row r="758" spans="1:16" ht="9.75" customHeight="1">
      <c r="A758" s="5"/>
      <c r="B758" s="33" t="s">
        <v>460</v>
      </c>
      <c r="C758" s="33"/>
      <c r="D758" s="34"/>
      <c r="E758" s="35"/>
      <c r="F758" s="35"/>
      <c r="G758" s="35"/>
      <c r="H758" s="35"/>
      <c r="I758" s="35"/>
      <c r="J758" s="35"/>
      <c r="K758" s="35"/>
      <c r="L758" s="35"/>
      <c r="M758" s="36"/>
      <c r="N758" s="37"/>
      <c r="O758" s="38"/>
      <c r="P758" s="39"/>
    </row>
    <row r="759" spans="1:16" ht="9.75" customHeight="1">
      <c r="A759" s="5"/>
      <c r="B759" s="33" t="s">
        <v>460</v>
      </c>
      <c r="C759" s="33"/>
      <c r="D759" s="34"/>
      <c r="E759" s="35"/>
      <c r="F759" s="35"/>
      <c r="G759" s="35"/>
      <c r="H759" s="35"/>
      <c r="I759" s="35"/>
      <c r="J759" s="35"/>
      <c r="K759" s="35"/>
      <c r="L759" s="35"/>
      <c r="M759" s="36"/>
      <c r="N759" s="37"/>
      <c r="O759" s="38"/>
      <c r="P759" s="39"/>
    </row>
    <row r="760" spans="1:16" ht="9.75" customHeight="1">
      <c r="A760" s="5"/>
      <c r="B760" s="33" t="s">
        <v>4</v>
      </c>
      <c r="C760" s="33"/>
      <c r="D760" s="34"/>
      <c r="E760" s="35"/>
      <c r="F760" s="35"/>
      <c r="G760" s="35"/>
      <c r="H760" s="35"/>
      <c r="I760" s="35"/>
      <c r="J760" s="35"/>
      <c r="K760" s="35"/>
      <c r="L760" s="35"/>
      <c r="M760" s="36"/>
      <c r="N760" s="37"/>
      <c r="O760" s="38"/>
      <c r="P760" s="39"/>
    </row>
    <row r="761" spans="1:16" ht="9.75" customHeight="1">
      <c r="A761" s="5"/>
      <c r="B761" s="33" t="s">
        <v>258</v>
      </c>
      <c r="C761" s="33"/>
      <c r="D761" s="34"/>
      <c r="E761" s="35"/>
      <c r="F761" s="35"/>
      <c r="G761" s="35"/>
      <c r="H761" s="35"/>
      <c r="I761" s="35"/>
      <c r="J761" s="35"/>
      <c r="K761" s="35"/>
      <c r="L761" s="35"/>
      <c r="M761" s="36"/>
      <c r="N761" s="37"/>
      <c r="O761" s="38"/>
      <c r="P761" s="39"/>
    </row>
    <row r="762" spans="1:16" ht="9.75" customHeight="1">
      <c r="A762" s="5"/>
      <c r="B762" s="33" t="s">
        <v>258</v>
      </c>
      <c r="C762" s="33"/>
      <c r="D762" s="34"/>
      <c r="E762" s="35"/>
      <c r="F762" s="35"/>
      <c r="G762" s="35"/>
      <c r="H762" s="35"/>
      <c r="I762" s="35"/>
      <c r="J762" s="35"/>
      <c r="K762" s="35"/>
      <c r="L762" s="35"/>
      <c r="M762" s="36"/>
      <c r="N762" s="37"/>
      <c r="O762" s="38"/>
      <c r="P762" s="39"/>
    </row>
    <row r="763" spans="1:16" ht="9.75" customHeight="1">
      <c r="A763" s="5"/>
      <c r="B763" s="33" t="s">
        <v>258</v>
      </c>
      <c r="C763" s="33"/>
      <c r="D763" s="34"/>
      <c r="E763" s="35"/>
      <c r="F763" s="35"/>
      <c r="G763" s="35"/>
      <c r="H763" s="35"/>
      <c r="I763" s="35"/>
      <c r="J763" s="35"/>
      <c r="K763" s="35"/>
      <c r="L763" s="35"/>
      <c r="M763" s="36"/>
      <c r="N763" s="37"/>
      <c r="O763" s="38"/>
      <c r="P763" s="39"/>
    </row>
    <row r="764" spans="1:16" ht="9.75" customHeight="1">
      <c r="A764" s="5"/>
      <c r="B764" s="33" t="s">
        <v>258</v>
      </c>
      <c r="C764" s="33"/>
      <c r="D764" s="34"/>
      <c r="E764" s="35"/>
      <c r="F764" s="35"/>
      <c r="G764" s="35"/>
      <c r="H764" s="35"/>
      <c r="I764" s="35"/>
      <c r="J764" s="35"/>
      <c r="K764" s="35"/>
      <c r="L764" s="35"/>
      <c r="M764" s="36"/>
      <c r="N764" s="37"/>
      <c r="O764" s="38"/>
      <c r="P764" s="39"/>
    </row>
    <row r="765" spans="1:16" ht="9.75" customHeight="1">
      <c r="A765" s="5"/>
      <c r="B765" s="33" t="s">
        <v>258</v>
      </c>
      <c r="C765" s="33"/>
      <c r="D765" s="34"/>
      <c r="E765" s="35"/>
      <c r="F765" s="35"/>
      <c r="G765" s="35"/>
      <c r="H765" s="35"/>
      <c r="I765" s="35"/>
      <c r="J765" s="35"/>
      <c r="K765" s="35"/>
      <c r="L765" s="35"/>
      <c r="M765" s="36"/>
      <c r="N765" s="37"/>
      <c r="O765" s="38"/>
      <c r="P765" s="39"/>
    </row>
    <row r="766" spans="1:16" ht="9.75" customHeight="1">
      <c r="A766" s="5"/>
      <c r="B766" s="33" t="s">
        <v>258</v>
      </c>
      <c r="C766" s="33"/>
      <c r="D766" s="34"/>
      <c r="E766" s="35"/>
      <c r="F766" s="35"/>
      <c r="G766" s="35"/>
      <c r="H766" s="35"/>
      <c r="I766" s="35"/>
      <c r="J766" s="35"/>
      <c r="K766" s="35"/>
      <c r="L766" s="35"/>
      <c r="M766" s="36"/>
      <c r="N766" s="37"/>
      <c r="O766" s="38"/>
      <c r="P766" s="39"/>
    </row>
    <row r="767" spans="1:16" ht="9.75" customHeight="1">
      <c r="A767" s="5"/>
      <c r="B767" s="33" t="s">
        <v>93</v>
      </c>
      <c r="C767" s="33"/>
      <c r="D767" s="34"/>
      <c r="E767" s="35"/>
      <c r="F767" s="35"/>
      <c r="G767" s="35"/>
      <c r="H767" s="35"/>
      <c r="I767" s="35"/>
      <c r="J767" s="35"/>
      <c r="K767" s="35"/>
      <c r="L767" s="35"/>
      <c r="M767" s="36"/>
      <c r="N767" s="37"/>
      <c r="O767" s="38"/>
      <c r="P767" s="39"/>
    </row>
    <row r="768" spans="1:16" ht="9.75" customHeight="1">
      <c r="A768" s="5"/>
      <c r="B768" s="33" t="s">
        <v>254</v>
      </c>
      <c r="C768" s="33"/>
      <c r="D768" s="34"/>
      <c r="E768" s="35"/>
      <c r="F768" s="35"/>
      <c r="G768" s="35"/>
      <c r="H768" s="35"/>
      <c r="I768" s="35"/>
      <c r="J768" s="35"/>
      <c r="K768" s="35"/>
      <c r="L768" s="35"/>
      <c r="M768" s="36"/>
      <c r="N768" s="37"/>
      <c r="O768" s="38"/>
      <c r="P768" s="39"/>
    </row>
    <row r="769" spans="1:16" ht="9.75" customHeight="1">
      <c r="A769" s="5"/>
      <c r="B769" s="33" t="s">
        <v>255</v>
      </c>
      <c r="C769" s="33"/>
      <c r="D769" s="34"/>
      <c r="E769" s="35"/>
      <c r="F769" s="35"/>
      <c r="G769" s="35"/>
      <c r="H769" s="35"/>
      <c r="I769" s="35"/>
      <c r="J769" s="35"/>
      <c r="K769" s="35"/>
      <c r="L769" s="35"/>
      <c r="M769" s="36"/>
      <c r="N769" s="37"/>
      <c r="O769" s="38"/>
      <c r="P769" s="39"/>
    </row>
    <row r="770" spans="1:16" ht="9.75" customHeight="1">
      <c r="A770" s="5"/>
      <c r="B770" s="33" t="s">
        <v>5</v>
      </c>
      <c r="C770" s="33"/>
      <c r="D770" s="34"/>
      <c r="E770" s="35"/>
      <c r="F770" s="35"/>
      <c r="G770" s="35"/>
      <c r="H770" s="35"/>
      <c r="I770" s="35"/>
      <c r="J770" s="35"/>
      <c r="K770" s="35"/>
      <c r="L770" s="35"/>
      <c r="M770" s="36"/>
      <c r="N770" s="37"/>
      <c r="O770" s="38"/>
      <c r="P770" s="39"/>
    </row>
    <row r="771" spans="1:16" ht="9.75" customHeight="1">
      <c r="A771" s="40"/>
      <c r="B771" s="41" t="s">
        <v>6</v>
      </c>
      <c r="C771" s="41">
        <f aca="true" t="shared" si="53" ref="C771:M771">SUM(C755:C770)</f>
        <v>209</v>
      </c>
      <c r="D771" s="42">
        <f t="shared" si="53"/>
        <v>197</v>
      </c>
      <c r="E771" s="43">
        <f t="shared" si="53"/>
        <v>166</v>
      </c>
      <c r="F771" s="43">
        <f t="shared" si="53"/>
        <v>117</v>
      </c>
      <c r="G771" s="43">
        <f t="shared" si="53"/>
        <v>57</v>
      </c>
      <c r="H771" s="43">
        <f t="shared" si="53"/>
        <v>31</v>
      </c>
      <c r="I771" s="43">
        <f t="shared" si="53"/>
        <v>24</v>
      </c>
      <c r="J771" s="43">
        <f t="shared" si="53"/>
        <v>20</v>
      </c>
      <c r="K771" s="43">
        <f t="shared" si="53"/>
        <v>30</v>
      </c>
      <c r="L771" s="43">
        <f t="shared" si="53"/>
        <v>59</v>
      </c>
      <c r="M771" s="44">
        <f t="shared" si="53"/>
        <v>90</v>
      </c>
      <c r="N771" s="45">
        <f>MIN(D771:M771)</f>
        <v>20</v>
      </c>
      <c r="O771" s="46">
        <f>C771-N771</f>
        <v>189</v>
      </c>
      <c r="P771" s="47">
        <f>O771/C771</f>
        <v>0.9043062200956937</v>
      </c>
    </row>
    <row r="772" spans="1:16" ht="9.75" customHeight="1">
      <c r="A772" s="32" t="s">
        <v>431</v>
      </c>
      <c r="B772" s="48" t="s">
        <v>0</v>
      </c>
      <c r="C772" s="48"/>
      <c r="D772" s="49"/>
      <c r="E772" s="50"/>
      <c r="F772" s="50"/>
      <c r="G772" s="50"/>
      <c r="H772" s="50"/>
      <c r="I772" s="50"/>
      <c r="J772" s="50"/>
      <c r="K772" s="50"/>
      <c r="L772" s="50"/>
      <c r="M772" s="51"/>
      <c r="N772" s="52"/>
      <c r="O772" s="53"/>
      <c r="P772" s="54"/>
    </row>
    <row r="773" spans="1:16" ht="9.75" customHeight="1">
      <c r="A773" s="5"/>
      <c r="B773" s="33" t="s">
        <v>1</v>
      </c>
      <c r="C773" s="33">
        <v>196</v>
      </c>
      <c r="D773" s="34">
        <v>159</v>
      </c>
      <c r="E773" s="35">
        <v>94</v>
      </c>
      <c r="F773" s="35">
        <v>18</v>
      </c>
      <c r="G773" s="35">
        <v>1</v>
      </c>
      <c r="H773" s="35">
        <v>0</v>
      </c>
      <c r="I773" s="35">
        <v>3</v>
      </c>
      <c r="J773" s="35">
        <v>3</v>
      </c>
      <c r="K773" s="35">
        <v>7</v>
      </c>
      <c r="L773" s="35">
        <v>23</v>
      </c>
      <c r="M773" s="36">
        <v>63</v>
      </c>
      <c r="N773" s="37">
        <f>MIN(D773:M773)</f>
        <v>0</v>
      </c>
      <c r="O773" s="38">
        <f>C773-N773</f>
        <v>196</v>
      </c>
      <c r="P773" s="39">
        <f>O773/C773</f>
        <v>1</v>
      </c>
    </row>
    <row r="774" spans="1:16" ht="9.75" customHeight="1">
      <c r="A774" s="5"/>
      <c r="B774" s="33" t="s">
        <v>2</v>
      </c>
      <c r="C774" s="33"/>
      <c r="D774" s="34"/>
      <c r="E774" s="35"/>
      <c r="F774" s="35"/>
      <c r="G774" s="35"/>
      <c r="H774" s="35"/>
      <c r="I774" s="35"/>
      <c r="J774" s="35"/>
      <c r="K774" s="35"/>
      <c r="L774" s="35"/>
      <c r="M774" s="36"/>
      <c r="N774" s="37"/>
      <c r="O774" s="38"/>
      <c r="P774" s="39"/>
    </row>
    <row r="775" spans="1:16" ht="9.75" customHeight="1">
      <c r="A775" s="5"/>
      <c r="B775" s="33" t="s">
        <v>460</v>
      </c>
      <c r="C775" s="33"/>
      <c r="D775" s="34"/>
      <c r="E775" s="35"/>
      <c r="F775" s="35"/>
      <c r="G775" s="35"/>
      <c r="H775" s="35"/>
      <c r="I775" s="35"/>
      <c r="J775" s="35"/>
      <c r="K775" s="35"/>
      <c r="L775" s="35"/>
      <c r="M775" s="36"/>
      <c r="N775" s="37"/>
      <c r="O775" s="38"/>
      <c r="P775" s="39"/>
    </row>
    <row r="776" spans="1:16" ht="9.75" customHeight="1">
      <c r="A776" s="5"/>
      <c r="B776" s="33" t="s">
        <v>460</v>
      </c>
      <c r="C776" s="33"/>
      <c r="D776" s="34"/>
      <c r="E776" s="35"/>
      <c r="F776" s="35"/>
      <c r="G776" s="35"/>
      <c r="H776" s="35"/>
      <c r="I776" s="35"/>
      <c r="J776" s="35"/>
      <c r="K776" s="35"/>
      <c r="L776" s="35"/>
      <c r="M776" s="36"/>
      <c r="N776" s="37"/>
      <c r="O776" s="38"/>
      <c r="P776" s="39"/>
    </row>
    <row r="777" spans="1:16" ht="9.75" customHeight="1">
      <c r="A777" s="5"/>
      <c r="B777" s="33" t="s">
        <v>4</v>
      </c>
      <c r="C777" s="33"/>
      <c r="D777" s="34"/>
      <c r="E777" s="35"/>
      <c r="F777" s="35"/>
      <c r="G777" s="35"/>
      <c r="H777" s="35"/>
      <c r="I777" s="35"/>
      <c r="J777" s="35"/>
      <c r="K777" s="35"/>
      <c r="L777" s="35"/>
      <c r="M777" s="36"/>
      <c r="N777" s="37"/>
      <c r="O777" s="38"/>
      <c r="P777" s="39"/>
    </row>
    <row r="778" spans="1:16" ht="9.75" customHeight="1">
      <c r="A778" s="5"/>
      <c r="B778" s="33" t="s">
        <v>261</v>
      </c>
      <c r="C778" s="33">
        <v>12</v>
      </c>
      <c r="D778" s="34">
        <v>11</v>
      </c>
      <c r="E778" s="35">
        <v>8</v>
      </c>
      <c r="F778" s="35">
        <v>3</v>
      </c>
      <c r="G778" s="35">
        <v>2</v>
      </c>
      <c r="H778" s="35">
        <v>1</v>
      </c>
      <c r="I778" s="35">
        <v>1</v>
      </c>
      <c r="J778" s="35">
        <v>3</v>
      </c>
      <c r="K778" s="35">
        <v>2</v>
      </c>
      <c r="L778" s="35">
        <v>2</v>
      </c>
      <c r="M778" s="36">
        <v>3</v>
      </c>
      <c r="N778" s="37">
        <f>MIN(D778:M778)</f>
        <v>1</v>
      </c>
      <c r="O778" s="38">
        <f>C778-N778</f>
        <v>11</v>
      </c>
      <c r="P778" s="39">
        <f>O778/C778</f>
        <v>0.9166666666666666</v>
      </c>
    </row>
    <row r="779" spans="1:16" ht="9.75" customHeight="1">
      <c r="A779" s="5"/>
      <c r="B779" s="33" t="s">
        <v>258</v>
      </c>
      <c r="C779" s="33"/>
      <c r="D779" s="34"/>
      <c r="E779" s="35"/>
      <c r="F779" s="35"/>
      <c r="G779" s="35"/>
      <c r="H779" s="35"/>
      <c r="I779" s="35"/>
      <c r="J779" s="35"/>
      <c r="K779" s="35"/>
      <c r="L779" s="35"/>
      <c r="M779" s="36"/>
      <c r="N779" s="37"/>
      <c r="O779" s="38"/>
      <c r="P779" s="39"/>
    </row>
    <row r="780" spans="1:16" ht="9.75" customHeight="1">
      <c r="A780" s="5"/>
      <c r="B780" s="33" t="s">
        <v>258</v>
      </c>
      <c r="C780" s="33"/>
      <c r="D780" s="34"/>
      <c r="E780" s="35"/>
      <c r="F780" s="35"/>
      <c r="G780" s="35"/>
      <c r="H780" s="35"/>
      <c r="I780" s="35"/>
      <c r="J780" s="35"/>
      <c r="K780" s="35"/>
      <c r="L780" s="35"/>
      <c r="M780" s="36"/>
      <c r="N780" s="37"/>
      <c r="O780" s="38"/>
      <c r="P780" s="39"/>
    </row>
    <row r="781" spans="1:16" ht="9.75" customHeight="1">
      <c r="A781" s="5"/>
      <c r="B781" s="33" t="s">
        <v>258</v>
      </c>
      <c r="C781" s="33"/>
      <c r="D781" s="34"/>
      <c r="E781" s="35"/>
      <c r="F781" s="35"/>
      <c r="G781" s="35"/>
      <c r="H781" s="35"/>
      <c r="I781" s="35"/>
      <c r="J781" s="35"/>
      <c r="K781" s="35"/>
      <c r="L781" s="35"/>
      <c r="M781" s="36"/>
      <c r="N781" s="37"/>
      <c r="O781" s="38"/>
      <c r="P781" s="39"/>
    </row>
    <row r="782" spans="1:16" ht="9.75" customHeight="1">
      <c r="A782" s="5"/>
      <c r="B782" s="33" t="s">
        <v>258</v>
      </c>
      <c r="C782" s="33"/>
      <c r="D782" s="34"/>
      <c r="E782" s="35"/>
      <c r="F782" s="35"/>
      <c r="G782" s="35"/>
      <c r="H782" s="35"/>
      <c r="I782" s="35"/>
      <c r="J782" s="35"/>
      <c r="K782" s="35"/>
      <c r="L782" s="35"/>
      <c r="M782" s="36"/>
      <c r="N782" s="37"/>
      <c r="O782" s="38"/>
      <c r="P782" s="39"/>
    </row>
    <row r="783" spans="1:16" ht="9.75" customHeight="1">
      <c r="A783" s="5"/>
      <c r="B783" s="33" t="s">
        <v>258</v>
      </c>
      <c r="C783" s="33"/>
      <c r="D783" s="34"/>
      <c r="E783" s="35"/>
      <c r="F783" s="35"/>
      <c r="G783" s="35"/>
      <c r="H783" s="35"/>
      <c r="I783" s="35"/>
      <c r="J783" s="35"/>
      <c r="K783" s="35"/>
      <c r="L783" s="35"/>
      <c r="M783" s="36"/>
      <c r="N783" s="37"/>
      <c r="O783" s="38"/>
      <c r="P783" s="39"/>
    </row>
    <row r="784" spans="1:16" ht="9.75" customHeight="1">
      <c r="A784" s="5"/>
      <c r="B784" s="33" t="s">
        <v>93</v>
      </c>
      <c r="C784" s="33">
        <v>1</v>
      </c>
      <c r="D784" s="34">
        <v>1</v>
      </c>
      <c r="E784" s="35">
        <v>1</v>
      </c>
      <c r="F784" s="35">
        <v>1</v>
      </c>
      <c r="G784" s="35">
        <v>1</v>
      </c>
      <c r="H784" s="35">
        <v>0</v>
      </c>
      <c r="I784" s="35">
        <v>0</v>
      </c>
      <c r="J784" s="35">
        <v>1</v>
      </c>
      <c r="K784" s="35">
        <v>1</v>
      </c>
      <c r="L784" s="35">
        <v>1</v>
      </c>
      <c r="M784" s="36">
        <v>1</v>
      </c>
      <c r="N784" s="37">
        <f>MIN(D784:M784)</f>
        <v>0</v>
      </c>
      <c r="O784" s="38">
        <f>C784-N784</f>
        <v>1</v>
      </c>
      <c r="P784" s="39">
        <f>O784/C784</f>
        <v>1</v>
      </c>
    </row>
    <row r="785" spans="1:16" ht="9.75" customHeight="1">
      <c r="A785" s="5"/>
      <c r="B785" s="33" t="s">
        <v>254</v>
      </c>
      <c r="C785" s="33"/>
      <c r="D785" s="34"/>
      <c r="E785" s="35"/>
      <c r="F785" s="35"/>
      <c r="G785" s="35"/>
      <c r="H785" s="35"/>
      <c r="I785" s="35"/>
      <c r="J785" s="35"/>
      <c r="K785" s="35"/>
      <c r="L785" s="35"/>
      <c r="M785" s="36"/>
      <c r="N785" s="37"/>
      <c r="O785" s="38"/>
      <c r="P785" s="39"/>
    </row>
    <row r="786" spans="1:16" ht="9.75" customHeight="1">
      <c r="A786" s="5"/>
      <c r="B786" s="33" t="s">
        <v>255</v>
      </c>
      <c r="C786" s="33"/>
      <c r="D786" s="34"/>
      <c r="E786" s="35"/>
      <c r="F786" s="35"/>
      <c r="G786" s="35"/>
      <c r="H786" s="35"/>
      <c r="I786" s="35"/>
      <c r="J786" s="35"/>
      <c r="K786" s="35"/>
      <c r="L786" s="35"/>
      <c r="M786" s="36"/>
      <c r="N786" s="37"/>
      <c r="O786" s="38"/>
      <c r="P786" s="39"/>
    </row>
    <row r="787" spans="1:16" ht="9.75" customHeight="1">
      <c r="A787" s="5"/>
      <c r="B787" s="33" t="s">
        <v>5</v>
      </c>
      <c r="C787" s="33"/>
      <c r="D787" s="34"/>
      <c r="E787" s="35"/>
      <c r="F787" s="35"/>
      <c r="G787" s="35"/>
      <c r="H787" s="35"/>
      <c r="I787" s="35"/>
      <c r="J787" s="35"/>
      <c r="K787" s="35"/>
      <c r="L787" s="35"/>
      <c r="M787" s="36"/>
      <c r="N787" s="37"/>
      <c r="O787" s="38"/>
      <c r="P787" s="39"/>
    </row>
    <row r="788" spans="1:16" ht="9.75" customHeight="1">
      <c r="A788" s="40"/>
      <c r="B788" s="41" t="s">
        <v>6</v>
      </c>
      <c r="C788" s="41">
        <f aca="true" t="shared" si="54" ref="C788:M788">SUM(C772:C787)</f>
        <v>209</v>
      </c>
      <c r="D788" s="42">
        <f t="shared" si="54"/>
        <v>171</v>
      </c>
      <c r="E788" s="43">
        <f t="shared" si="54"/>
        <v>103</v>
      </c>
      <c r="F788" s="43">
        <f t="shared" si="54"/>
        <v>22</v>
      </c>
      <c r="G788" s="43">
        <f t="shared" si="54"/>
        <v>4</v>
      </c>
      <c r="H788" s="43">
        <f t="shared" si="54"/>
        <v>1</v>
      </c>
      <c r="I788" s="43">
        <f t="shared" si="54"/>
        <v>4</v>
      </c>
      <c r="J788" s="43">
        <f t="shared" si="54"/>
        <v>7</v>
      </c>
      <c r="K788" s="43">
        <f t="shared" si="54"/>
        <v>10</v>
      </c>
      <c r="L788" s="43">
        <f t="shared" si="54"/>
        <v>26</v>
      </c>
      <c r="M788" s="44">
        <f t="shared" si="54"/>
        <v>67</v>
      </c>
      <c r="N788" s="45">
        <f>MIN(D788:M788)</f>
        <v>1</v>
      </c>
      <c r="O788" s="46">
        <f>C788-N788</f>
        <v>208</v>
      </c>
      <c r="P788" s="47">
        <f>O788/C788</f>
        <v>0.9952153110047847</v>
      </c>
    </row>
    <row r="789" spans="1:16" ht="9.75" customHeight="1">
      <c r="A789" s="32" t="s">
        <v>432</v>
      </c>
      <c r="B789" s="48" t="s">
        <v>0</v>
      </c>
      <c r="C789" s="48">
        <v>80</v>
      </c>
      <c r="D789" s="49">
        <v>64</v>
      </c>
      <c r="E789" s="50">
        <v>53</v>
      </c>
      <c r="F789" s="50">
        <v>39</v>
      </c>
      <c r="G789" s="50">
        <v>29</v>
      </c>
      <c r="H789" s="50">
        <v>19</v>
      </c>
      <c r="I789" s="50">
        <v>11</v>
      </c>
      <c r="J789" s="50">
        <v>11</v>
      </c>
      <c r="K789" s="50">
        <v>13</v>
      </c>
      <c r="L789" s="50">
        <v>17</v>
      </c>
      <c r="M789" s="51">
        <v>22</v>
      </c>
      <c r="N789" s="52">
        <f>MIN(D789:M789)</f>
        <v>11</v>
      </c>
      <c r="O789" s="53">
        <f>C789-N789</f>
        <v>69</v>
      </c>
      <c r="P789" s="54">
        <f>O789/C789</f>
        <v>0.8625</v>
      </c>
    </row>
    <row r="790" spans="1:16" ht="9.75" customHeight="1">
      <c r="A790" s="5"/>
      <c r="B790" s="33" t="s">
        <v>1</v>
      </c>
      <c r="C790" s="33">
        <v>27</v>
      </c>
      <c r="D790" s="34">
        <v>17</v>
      </c>
      <c r="E790" s="35">
        <v>2</v>
      </c>
      <c r="F790" s="35">
        <v>1</v>
      </c>
      <c r="G790" s="35">
        <v>0</v>
      </c>
      <c r="H790" s="35">
        <v>0</v>
      </c>
      <c r="I790" s="35">
        <v>0</v>
      </c>
      <c r="J790" s="35">
        <v>0</v>
      </c>
      <c r="K790" s="35">
        <v>0</v>
      </c>
      <c r="L790" s="35">
        <v>3</v>
      </c>
      <c r="M790" s="36">
        <v>5</v>
      </c>
      <c r="N790" s="37">
        <f>MIN(D790:M790)</f>
        <v>0</v>
      </c>
      <c r="O790" s="38">
        <f>C790-N790</f>
        <v>27</v>
      </c>
      <c r="P790" s="39">
        <f>O790/C790</f>
        <v>1</v>
      </c>
    </row>
    <row r="791" spans="1:16" ht="9.75" customHeight="1">
      <c r="A791" s="5"/>
      <c r="B791" s="33" t="s">
        <v>2</v>
      </c>
      <c r="C791" s="33">
        <v>68</v>
      </c>
      <c r="D791" s="34">
        <v>0</v>
      </c>
      <c r="E791" s="35">
        <v>0</v>
      </c>
      <c r="F791" s="35">
        <v>0</v>
      </c>
      <c r="G791" s="35">
        <v>0</v>
      </c>
      <c r="H791" s="35">
        <v>0</v>
      </c>
      <c r="I791" s="35">
        <v>0</v>
      </c>
      <c r="J791" s="35">
        <v>0</v>
      </c>
      <c r="K791" s="35">
        <v>0</v>
      </c>
      <c r="L791" s="35">
        <v>1</v>
      </c>
      <c r="M791" s="36">
        <v>0</v>
      </c>
      <c r="N791" s="37">
        <f>MIN(D791:M791)</f>
        <v>0</v>
      </c>
      <c r="O791" s="38">
        <f>C791-N791</f>
        <v>68</v>
      </c>
      <c r="P791" s="39">
        <f>O791/C791</f>
        <v>1</v>
      </c>
    </row>
    <row r="792" spans="1:16" ht="9.75" customHeight="1">
      <c r="A792" s="5"/>
      <c r="B792" s="33" t="s">
        <v>460</v>
      </c>
      <c r="C792" s="33"/>
      <c r="D792" s="34"/>
      <c r="E792" s="35"/>
      <c r="F792" s="35"/>
      <c r="G792" s="35"/>
      <c r="H792" s="35"/>
      <c r="I792" s="35"/>
      <c r="J792" s="35"/>
      <c r="K792" s="35"/>
      <c r="L792" s="35"/>
      <c r="M792" s="36"/>
      <c r="N792" s="37"/>
      <c r="O792" s="38"/>
      <c r="P792" s="39"/>
    </row>
    <row r="793" spans="1:16" ht="9.75" customHeight="1">
      <c r="A793" s="5"/>
      <c r="B793" s="33" t="s">
        <v>460</v>
      </c>
      <c r="C793" s="33"/>
      <c r="D793" s="34"/>
      <c r="E793" s="35"/>
      <c r="F793" s="35"/>
      <c r="G793" s="35"/>
      <c r="H793" s="35"/>
      <c r="I793" s="35"/>
      <c r="J793" s="35"/>
      <c r="K793" s="35"/>
      <c r="L793" s="35"/>
      <c r="M793" s="36"/>
      <c r="N793" s="37"/>
      <c r="O793" s="38"/>
      <c r="P793" s="39"/>
    </row>
    <row r="794" spans="1:16" ht="9.75" customHeight="1">
      <c r="A794" s="5"/>
      <c r="B794" s="33" t="s">
        <v>4</v>
      </c>
      <c r="C794" s="33"/>
      <c r="D794" s="34"/>
      <c r="E794" s="35"/>
      <c r="F794" s="35"/>
      <c r="G794" s="35"/>
      <c r="H794" s="35"/>
      <c r="I794" s="35"/>
      <c r="J794" s="35"/>
      <c r="K794" s="35"/>
      <c r="L794" s="35"/>
      <c r="M794" s="36"/>
      <c r="N794" s="37"/>
      <c r="O794" s="38"/>
      <c r="P794" s="39"/>
    </row>
    <row r="795" spans="1:16" ht="9.75" customHeight="1">
      <c r="A795" s="5"/>
      <c r="B795" s="33" t="s">
        <v>258</v>
      </c>
      <c r="C795" s="33"/>
      <c r="D795" s="34"/>
      <c r="E795" s="35"/>
      <c r="F795" s="35"/>
      <c r="G795" s="35"/>
      <c r="H795" s="35"/>
      <c r="I795" s="35"/>
      <c r="J795" s="35"/>
      <c r="K795" s="35"/>
      <c r="L795" s="35"/>
      <c r="M795" s="36"/>
      <c r="N795" s="37"/>
      <c r="O795" s="38"/>
      <c r="P795" s="39"/>
    </row>
    <row r="796" spans="1:16" ht="9.75" customHeight="1">
      <c r="A796" s="5"/>
      <c r="B796" s="33" t="s">
        <v>258</v>
      </c>
      <c r="C796" s="33"/>
      <c r="D796" s="34"/>
      <c r="E796" s="35"/>
      <c r="F796" s="35"/>
      <c r="G796" s="35"/>
      <c r="H796" s="35"/>
      <c r="I796" s="35"/>
      <c r="J796" s="35"/>
      <c r="K796" s="35"/>
      <c r="L796" s="35"/>
      <c r="M796" s="36"/>
      <c r="N796" s="37"/>
      <c r="O796" s="38"/>
      <c r="P796" s="39"/>
    </row>
    <row r="797" spans="1:16" ht="9.75" customHeight="1">
      <c r="A797" s="5"/>
      <c r="B797" s="33" t="s">
        <v>258</v>
      </c>
      <c r="C797" s="33"/>
      <c r="D797" s="34"/>
      <c r="E797" s="35"/>
      <c r="F797" s="35"/>
      <c r="G797" s="35"/>
      <c r="H797" s="35"/>
      <c r="I797" s="35"/>
      <c r="J797" s="35"/>
      <c r="K797" s="35"/>
      <c r="L797" s="35"/>
      <c r="M797" s="36"/>
      <c r="N797" s="37"/>
      <c r="O797" s="38"/>
      <c r="P797" s="39"/>
    </row>
    <row r="798" spans="1:16" ht="9.75" customHeight="1">
      <c r="A798" s="5"/>
      <c r="B798" s="33" t="s">
        <v>258</v>
      </c>
      <c r="C798" s="33"/>
      <c r="D798" s="34"/>
      <c r="E798" s="35"/>
      <c r="F798" s="35"/>
      <c r="G798" s="35"/>
      <c r="H798" s="35"/>
      <c r="I798" s="35"/>
      <c r="J798" s="35"/>
      <c r="K798" s="35"/>
      <c r="L798" s="35"/>
      <c r="M798" s="36"/>
      <c r="N798" s="37"/>
      <c r="O798" s="38"/>
      <c r="P798" s="39"/>
    </row>
    <row r="799" spans="1:16" ht="9.75" customHeight="1">
      <c r="A799" s="5"/>
      <c r="B799" s="33" t="s">
        <v>258</v>
      </c>
      <c r="C799" s="33"/>
      <c r="D799" s="34"/>
      <c r="E799" s="35"/>
      <c r="F799" s="35"/>
      <c r="G799" s="35"/>
      <c r="H799" s="35"/>
      <c r="I799" s="35"/>
      <c r="J799" s="35"/>
      <c r="K799" s="35"/>
      <c r="L799" s="35"/>
      <c r="M799" s="36"/>
      <c r="N799" s="37"/>
      <c r="O799" s="38"/>
      <c r="P799" s="39"/>
    </row>
    <row r="800" spans="1:16" ht="9.75" customHeight="1">
      <c r="A800" s="5"/>
      <c r="B800" s="33" t="s">
        <v>258</v>
      </c>
      <c r="C800" s="33"/>
      <c r="D800" s="34"/>
      <c r="E800" s="35"/>
      <c r="F800" s="35"/>
      <c r="G800" s="35"/>
      <c r="H800" s="35"/>
      <c r="I800" s="35"/>
      <c r="J800" s="35"/>
      <c r="K800" s="35"/>
      <c r="L800" s="35"/>
      <c r="M800" s="36"/>
      <c r="N800" s="37"/>
      <c r="O800" s="38"/>
      <c r="P800" s="39"/>
    </row>
    <row r="801" spans="1:16" ht="9.75" customHeight="1">
      <c r="A801" s="5"/>
      <c r="B801" s="33" t="s">
        <v>93</v>
      </c>
      <c r="C801" s="33">
        <v>16</v>
      </c>
      <c r="D801" s="34">
        <v>15</v>
      </c>
      <c r="E801" s="35">
        <v>14</v>
      </c>
      <c r="F801" s="35">
        <v>12</v>
      </c>
      <c r="G801" s="35">
        <v>11</v>
      </c>
      <c r="H801" s="35">
        <v>12</v>
      </c>
      <c r="I801" s="35">
        <v>10</v>
      </c>
      <c r="J801" s="35">
        <v>10</v>
      </c>
      <c r="K801" s="35">
        <v>9</v>
      </c>
      <c r="L801" s="35">
        <v>11</v>
      </c>
      <c r="M801" s="36">
        <v>12</v>
      </c>
      <c r="N801" s="37">
        <f>MIN(D801:M801)</f>
        <v>9</v>
      </c>
      <c r="O801" s="38">
        <f>C801-N801</f>
        <v>7</v>
      </c>
      <c r="P801" s="39">
        <f>O801/C801</f>
        <v>0.4375</v>
      </c>
    </row>
    <row r="802" spans="1:16" ht="9.75" customHeight="1">
      <c r="A802" s="5"/>
      <c r="B802" s="33" t="s">
        <v>254</v>
      </c>
      <c r="C802" s="33"/>
      <c r="D802" s="34"/>
      <c r="E802" s="35"/>
      <c r="F802" s="35"/>
      <c r="G802" s="35"/>
      <c r="H802" s="35"/>
      <c r="I802" s="35"/>
      <c r="J802" s="35"/>
      <c r="K802" s="35"/>
      <c r="L802" s="35"/>
      <c r="M802" s="36"/>
      <c r="N802" s="37"/>
      <c r="O802" s="38"/>
      <c r="P802" s="39"/>
    </row>
    <row r="803" spans="1:16" ht="9.75" customHeight="1">
      <c r="A803" s="5"/>
      <c r="B803" s="33" t="s">
        <v>255</v>
      </c>
      <c r="C803" s="33"/>
      <c r="D803" s="34"/>
      <c r="E803" s="35"/>
      <c r="F803" s="35"/>
      <c r="G803" s="35"/>
      <c r="H803" s="35"/>
      <c r="I803" s="35"/>
      <c r="J803" s="35"/>
      <c r="K803" s="35"/>
      <c r="L803" s="35"/>
      <c r="M803" s="36"/>
      <c r="N803" s="37"/>
      <c r="O803" s="38"/>
      <c r="P803" s="39"/>
    </row>
    <row r="804" spans="1:16" ht="9.75" customHeight="1">
      <c r="A804" s="5"/>
      <c r="B804" s="33" t="s">
        <v>5</v>
      </c>
      <c r="C804" s="33"/>
      <c r="D804" s="34"/>
      <c r="E804" s="35"/>
      <c r="F804" s="35"/>
      <c r="G804" s="35"/>
      <c r="H804" s="35"/>
      <c r="I804" s="35"/>
      <c r="J804" s="35"/>
      <c r="K804" s="35"/>
      <c r="L804" s="35"/>
      <c r="M804" s="36"/>
      <c r="N804" s="37"/>
      <c r="O804" s="38"/>
      <c r="P804" s="39"/>
    </row>
    <row r="805" spans="1:16" ht="9.75" customHeight="1">
      <c r="A805" s="40"/>
      <c r="B805" s="41" t="s">
        <v>6</v>
      </c>
      <c r="C805" s="41">
        <f aca="true" t="shared" si="55" ref="C805:M805">SUM(C789:C804)</f>
        <v>191</v>
      </c>
      <c r="D805" s="42">
        <f t="shared" si="55"/>
        <v>96</v>
      </c>
      <c r="E805" s="43">
        <f t="shared" si="55"/>
        <v>69</v>
      </c>
      <c r="F805" s="43">
        <f t="shared" si="55"/>
        <v>52</v>
      </c>
      <c r="G805" s="43">
        <f t="shared" si="55"/>
        <v>40</v>
      </c>
      <c r="H805" s="43">
        <f t="shared" si="55"/>
        <v>31</v>
      </c>
      <c r="I805" s="43">
        <f t="shared" si="55"/>
        <v>21</v>
      </c>
      <c r="J805" s="43">
        <f t="shared" si="55"/>
        <v>21</v>
      </c>
      <c r="K805" s="43">
        <f t="shared" si="55"/>
        <v>22</v>
      </c>
      <c r="L805" s="43">
        <f t="shared" si="55"/>
        <v>32</v>
      </c>
      <c r="M805" s="44">
        <f t="shared" si="55"/>
        <v>39</v>
      </c>
      <c r="N805" s="45">
        <f>MIN(D805:M805)</f>
        <v>21</v>
      </c>
      <c r="O805" s="46">
        <f>C805-N805</f>
        <v>170</v>
      </c>
      <c r="P805" s="47">
        <f>O805/C805</f>
        <v>0.8900523560209425</v>
      </c>
    </row>
    <row r="806" spans="1:16" ht="9.75" customHeight="1">
      <c r="A806" s="32" t="s">
        <v>433</v>
      </c>
      <c r="B806" s="48" t="s">
        <v>0</v>
      </c>
      <c r="C806" s="48"/>
      <c r="D806" s="49"/>
      <c r="E806" s="50"/>
      <c r="F806" s="50"/>
      <c r="G806" s="50"/>
      <c r="H806" s="50"/>
      <c r="I806" s="50"/>
      <c r="J806" s="50"/>
      <c r="K806" s="50"/>
      <c r="L806" s="50"/>
      <c r="M806" s="51"/>
      <c r="N806" s="52"/>
      <c r="O806" s="53"/>
      <c r="P806" s="54"/>
    </row>
    <row r="807" spans="1:16" ht="9.75" customHeight="1">
      <c r="A807" s="5"/>
      <c r="B807" s="33" t="s">
        <v>1</v>
      </c>
      <c r="C807" s="33"/>
      <c r="D807" s="34"/>
      <c r="E807" s="35"/>
      <c r="F807" s="35"/>
      <c r="G807" s="35"/>
      <c r="H807" s="35"/>
      <c r="I807" s="35"/>
      <c r="J807" s="35"/>
      <c r="K807" s="35"/>
      <c r="L807" s="35"/>
      <c r="M807" s="36"/>
      <c r="N807" s="37"/>
      <c r="O807" s="38"/>
      <c r="P807" s="39"/>
    </row>
    <row r="808" spans="1:16" ht="9.75" customHeight="1">
      <c r="A808" s="5"/>
      <c r="B808" s="33" t="s">
        <v>2</v>
      </c>
      <c r="C808" s="33">
        <v>58</v>
      </c>
      <c r="D808" s="34">
        <v>0</v>
      </c>
      <c r="E808" s="35">
        <v>0</v>
      </c>
      <c r="F808" s="35">
        <v>0</v>
      </c>
      <c r="G808" s="35">
        <v>0</v>
      </c>
      <c r="H808" s="35">
        <v>0</v>
      </c>
      <c r="I808" s="35">
        <v>0</v>
      </c>
      <c r="J808" s="35">
        <v>0</v>
      </c>
      <c r="K808" s="35">
        <v>0</v>
      </c>
      <c r="L808" s="35">
        <v>0</v>
      </c>
      <c r="M808" s="36">
        <v>0</v>
      </c>
      <c r="N808" s="37">
        <f>MIN(D808:M808)</f>
        <v>0</v>
      </c>
      <c r="O808" s="38">
        <f>C808-N808</f>
        <v>58</v>
      </c>
      <c r="P808" s="39">
        <f>O808/C808</f>
        <v>1</v>
      </c>
    </row>
    <row r="809" spans="1:16" ht="9.75" customHeight="1">
      <c r="A809" s="5"/>
      <c r="B809" s="33" t="s">
        <v>457</v>
      </c>
      <c r="C809" s="33">
        <v>93</v>
      </c>
      <c r="D809" s="34">
        <v>78</v>
      </c>
      <c r="E809" s="35">
        <v>59</v>
      </c>
      <c r="F809" s="35">
        <v>39</v>
      </c>
      <c r="G809" s="35">
        <v>21</v>
      </c>
      <c r="H809" s="35">
        <v>13</v>
      </c>
      <c r="I809" s="35">
        <v>11</v>
      </c>
      <c r="J809" s="35">
        <v>10</v>
      </c>
      <c r="K809" s="35">
        <v>16</v>
      </c>
      <c r="L809" s="35">
        <v>28</v>
      </c>
      <c r="M809" s="36">
        <v>34</v>
      </c>
      <c r="N809" s="37">
        <f>MIN(D809:M809)</f>
        <v>10</v>
      </c>
      <c r="O809" s="38">
        <f>C809-N809</f>
        <v>83</v>
      </c>
      <c r="P809" s="39">
        <f>O809/C809</f>
        <v>0.8924731182795699</v>
      </c>
    </row>
    <row r="810" spans="1:16" ht="9.75" customHeight="1">
      <c r="A810" s="5"/>
      <c r="B810" s="33" t="s">
        <v>460</v>
      </c>
      <c r="C810" s="33"/>
      <c r="D810" s="34"/>
      <c r="E810" s="35"/>
      <c r="F810" s="35"/>
      <c r="G810" s="35"/>
      <c r="H810" s="35"/>
      <c r="I810" s="35"/>
      <c r="J810" s="35"/>
      <c r="K810" s="35"/>
      <c r="L810" s="35"/>
      <c r="M810" s="36"/>
      <c r="N810" s="37"/>
      <c r="O810" s="38"/>
      <c r="P810" s="39"/>
    </row>
    <row r="811" spans="1:16" ht="9.75" customHeight="1">
      <c r="A811" s="5"/>
      <c r="B811" s="33" t="s">
        <v>4</v>
      </c>
      <c r="C811" s="33"/>
      <c r="D811" s="34"/>
      <c r="E811" s="35"/>
      <c r="F811" s="35"/>
      <c r="G811" s="35"/>
      <c r="H811" s="35"/>
      <c r="I811" s="35"/>
      <c r="J811" s="35"/>
      <c r="K811" s="35"/>
      <c r="L811" s="35"/>
      <c r="M811" s="36"/>
      <c r="N811" s="37"/>
      <c r="O811" s="38"/>
      <c r="P811" s="39"/>
    </row>
    <row r="812" spans="1:16" ht="9.75" customHeight="1">
      <c r="A812" s="5"/>
      <c r="B812" s="33" t="s">
        <v>258</v>
      </c>
      <c r="C812" s="33"/>
      <c r="D812" s="34"/>
      <c r="E812" s="35"/>
      <c r="F812" s="35"/>
      <c r="G812" s="35"/>
      <c r="H812" s="35"/>
      <c r="I812" s="35"/>
      <c r="J812" s="35"/>
      <c r="K812" s="35"/>
      <c r="L812" s="35"/>
      <c r="M812" s="36"/>
      <c r="N812" s="37"/>
      <c r="O812" s="38"/>
      <c r="P812" s="39"/>
    </row>
    <row r="813" spans="1:16" ht="9.75" customHeight="1">
      <c r="A813" s="5"/>
      <c r="B813" s="33" t="s">
        <v>258</v>
      </c>
      <c r="C813" s="33"/>
      <c r="D813" s="34"/>
      <c r="E813" s="35"/>
      <c r="F813" s="35"/>
      <c r="G813" s="35"/>
      <c r="H813" s="35"/>
      <c r="I813" s="35"/>
      <c r="J813" s="35"/>
      <c r="K813" s="35"/>
      <c r="L813" s="35"/>
      <c r="M813" s="36"/>
      <c r="N813" s="37"/>
      <c r="O813" s="38"/>
      <c r="P813" s="39"/>
    </row>
    <row r="814" spans="1:16" ht="9.75" customHeight="1">
      <c r="A814" s="5"/>
      <c r="B814" s="33" t="s">
        <v>258</v>
      </c>
      <c r="C814" s="33"/>
      <c r="D814" s="34"/>
      <c r="E814" s="35"/>
      <c r="F814" s="35"/>
      <c r="G814" s="35"/>
      <c r="H814" s="35"/>
      <c r="I814" s="35"/>
      <c r="J814" s="35"/>
      <c r="K814" s="35"/>
      <c r="L814" s="35"/>
      <c r="M814" s="36"/>
      <c r="N814" s="37"/>
      <c r="O814" s="38"/>
      <c r="P814" s="39"/>
    </row>
    <row r="815" spans="1:16" ht="9.75" customHeight="1">
      <c r="A815" s="5"/>
      <c r="B815" s="33" t="s">
        <v>258</v>
      </c>
      <c r="C815" s="33"/>
      <c r="D815" s="34"/>
      <c r="E815" s="35"/>
      <c r="F815" s="35"/>
      <c r="G815" s="35"/>
      <c r="H815" s="35"/>
      <c r="I815" s="35"/>
      <c r="J815" s="35"/>
      <c r="K815" s="35"/>
      <c r="L815" s="35"/>
      <c r="M815" s="36"/>
      <c r="N815" s="37"/>
      <c r="O815" s="38"/>
      <c r="P815" s="39"/>
    </row>
    <row r="816" spans="1:16" ht="9.75" customHeight="1">
      <c r="A816" s="5"/>
      <c r="B816" s="33" t="s">
        <v>258</v>
      </c>
      <c r="C816" s="33"/>
      <c r="D816" s="34"/>
      <c r="E816" s="35"/>
      <c r="F816" s="35"/>
      <c r="G816" s="35"/>
      <c r="H816" s="35"/>
      <c r="I816" s="35"/>
      <c r="J816" s="35"/>
      <c r="K816" s="35"/>
      <c r="L816" s="35"/>
      <c r="M816" s="36"/>
      <c r="N816" s="37"/>
      <c r="O816" s="38"/>
      <c r="P816" s="39"/>
    </row>
    <row r="817" spans="1:16" ht="9.75" customHeight="1">
      <c r="A817" s="5"/>
      <c r="B817" s="33" t="s">
        <v>258</v>
      </c>
      <c r="C817" s="33"/>
      <c r="D817" s="34"/>
      <c r="E817" s="35"/>
      <c r="F817" s="35"/>
      <c r="G817" s="35"/>
      <c r="H817" s="35"/>
      <c r="I817" s="35"/>
      <c r="J817" s="35"/>
      <c r="K817" s="35"/>
      <c r="L817" s="35"/>
      <c r="M817" s="36"/>
      <c r="N817" s="37"/>
      <c r="O817" s="38"/>
      <c r="P817" s="39"/>
    </row>
    <row r="818" spans="1:16" ht="9.75" customHeight="1">
      <c r="A818" s="5"/>
      <c r="B818" s="33" t="s">
        <v>93</v>
      </c>
      <c r="C818" s="33">
        <v>3</v>
      </c>
      <c r="D818" s="34">
        <v>2</v>
      </c>
      <c r="E818" s="35">
        <v>2</v>
      </c>
      <c r="F818" s="35">
        <v>1</v>
      </c>
      <c r="G818" s="35">
        <v>0</v>
      </c>
      <c r="H818" s="35">
        <v>1</v>
      </c>
      <c r="I818" s="35">
        <v>1</v>
      </c>
      <c r="J818" s="35">
        <v>1</v>
      </c>
      <c r="K818" s="35">
        <v>1</v>
      </c>
      <c r="L818" s="35">
        <v>1</v>
      </c>
      <c r="M818" s="36">
        <v>0</v>
      </c>
      <c r="N818" s="37">
        <f>MIN(D818:M818)</f>
        <v>0</v>
      </c>
      <c r="O818" s="38">
        <f>C818-N818</f>
        <v>3</v>
      </c>
      <c r="P818" s="39">
        <f>O818/C818</f>
        <v>1</v>
      </c>
    </row>
    <row r="819" spans="1:16" ht="9.75" customHeight="1">
      <c r="A819" s="5"/>
      <c r="B819" s="33" t="s">
        <v>254</v>
      </c>
      <c r="C819" s="33"/>
      <c r="D819" s="34"/>
      <c r="E819" s="35"/>
      <c r="F819" s="35"/>
      <c r="G819" s="35"/>
      <c r="H819" s="35"/>
      <c r="I819" s="35"/>
      <c r="J819" s="35"/>
      <c r="K819" s="35"/>
      <c r="L819" s="35"/>
      <c r="M819" s="36"/>
      <c r="N819" s="37"/>
      <c r="O819" s="38"/>
      <c r="P819" s="39"/>
    </row>
    <row r="820" spans="1:16" ht="9.75" customHeight="1">
      <c r="A820" s="5"/>
      <c r="B820" s="33" t="s">
        <v>255</v>
      </c>
      <c r="C820" s="33"/>
      <c r="D820" s="34"/>
      <c r="E820" s="35"/>
      <c r="F820" s="35"/>
      <c r="G820" s="35"/>
      <c r="H820" s="35"/>
      <c r="I820" s="35"/>
      <c r="J820" s="35"/>
      <c r="K820" s="35"/>
      <c r="L820" s="35"/>
      <c r="M820" s="36"/>
      <c r="N820" s="37"/>
      <c r="O820" s="38"/>
      <c r="P820" s="39"/>
    </row>
    <row r="821" spans="1:16" ht="9.75" customHeight="1">
      <c r="A821" s="5"/>
      <c r="B821" s="33" t="s">
        <v>5</v>
      </c>
      <c r="C821" s="33"/>
      <c r="D821" s="34"/>
      <c r="E821" s="35"/>
      <c r="F821" s="35"/>
      <c r="G821" s="35"/>
      <c r="H821" s="35"/>
      <c r="I821" s="35"/>
      <c r="J821" s="35"/>
      <c r="K821" s="35"/>
      <c r="L821" s="35"/>
      <c r="M821" s="36"/>
      <c r="N821" s="37"/>
      <c r="O821" s="38"/>
      <c r="P821" s="39"/>
    </row>
    <row r="822" spans="1:16" ht="9.75" customHeight="1">
      <c r="A822" s="40"/>
      <c r="B822" s="41" t="s">
        <v>6</v>
      </c>
      <c r="C822" s="41">
        <f aca="true" t="shared" si="56" ref="C822:M822">SUM(C806:C821)</f>
        <v>154</v>
      </c>
      <c r="D822" s="42">
        <f t="shared" si="56"/>
        <v>80</v>
      </c>
      <c r="E822" s="43">
        <f t="shared" si="56"/>
        <v>61</v>
      </c>
      <c r="F822" s="43">
        <f t="shared" si="56"/>
        <v>40</v>
      </c>
      <c r="G822" s="43">
        <f t="shared" si="56"/>
        <v>21</v>
      </c>
      <c r="H822" s="43">
        <f t="shared" si="56"/>
        <v>14</v>
      </c>
      <c r="I822" s="43">
        <f t="shared" si="56"/>
        <v>12</v>
      </c>
      <c r="J822" s="43">
        <f t="shared" si="56"/>
        <v>11</v>
      </c>
      <c r="K822" s="43">
        <f t="shared" si="56"/>
        <v>17</v>
      </c>
      <c r="L822" s="43">
        <f t="shared" si="56"/>
        <v>29</v>
      </c>
      <c r="M822" s="44">
        <f t="shared" si="56"/>
        <v>34</v>
      </c>
      <c r="N822" s="45">
        <f>MIN(D822:M822)</f>
        <v>11</v>
      </c>
      <c r="O822" s="46">
        <f>C822-N822</f>
        <v>143</v>
      </c>
      <c r="P822" s="47">
        <f>O822/C822</f>
        <v>0.9285714285714286</v>
      </c>
    </row>
    <row r="823" spans="1:16" ht="9.75" customHeight="1">
      <c r="A823" s="32" t="s">
        <v>42</v>
      </c>
      <c r="B823" s="48" t="s">
        <v>0</v>
      </c>
      <c r="C823" s="48"/>
      <c r="D823" s="49"/>
      <c r="E823" s="50"/>
      <c r="F823" s="50"/>
      <c r="G823" s="50"/>
      <c r="H823" s="50"/>
      <c r="I823" s="50"/>
      <c r="J823" s="50"/>
      <c r="K823" s="50"/>
      <c r="L823" s="50"/>
      <c r="M823" s="51"/>
      <c r="N823" s="52"/>
      <c r="O823" s="53"/>
      <c r="P823" s="54"/>
    </row>
    <row r="824" spans="1:16" ht="9.75" customHeight="1">
      <c r="A824" s="5"/>
      <c r="B824" s="33" t="s">
        <v>1</v>
      </c>
      <c r="C824" s="33"/>
      <c r="D824" s="34"/>
      <c r="E824" s="35"/>
      <c r="F824" s="35"/>
      <c r="G824" s="35"/>
      <c r="H824" s="35"/>
      <c r="I824" s="35"/>
      <c r="J824" s="35"/>
      <c r="K824" s="35"/>
      <c r="L824" s="35"/>
      <c r="M824" s="36"/>
      <c r="N824" s="37"/>
      <c r="O824" s="38"/>
      <c r="P824" s="39"/>
    </row>
    <row r="825" spans="1:16" ht="9.75" customHeight="1">
      <c r="A825" s="5"/>
      <c r="B825" s="33" t="s">
        <v>2</v>
      </c>
      <c r="C825" s="33"/>
      <c r="D825" s="34"/>
      <c r="E825" s="35"/>
      <c r="F825" s="35"/>
      <c r="G825" s="35"/>
      <c r="H825" s="35"/>
      <c r="I825" s="35"/>
      <c r="J825" s="35"/>
      <c r="K825" s="35"/>
      <c r="L825" s="35"/>
      <c r="M825" s="36"/>
      <c r="N825" s="37"/>
      <c r="O825" s="38"/>
      <c r="P825" s="39"/>
    </row>
    <row r="826" spans="1:16" ht="9.75" customHeight="1">
      <c r="A826" s="5"/>
      <c r="B826" s="33" t="s">
        <v>460</v>
      </c>
      <c r="C826" s="33"/>
      <c r="D826" s="34"/>
      <c r="E826" s="35"/>
      <c r="F826" s="35"/>
      <c r="G826" s="35"/>
      <c r="H826" s="35"/>
      <c r="I826" s="35"/>
      <c r="J826" s="35"/>
      <c r="K826" s="35"/>
      <c r="L826" s="35"/>
      <c r="M826" s="36"/>
      <c r="N826" s="37"/>
      <c r="O826" s="38"/>
      <c r="P826" s="39"/>
    </row>
    <row r="827" spans="1:16" ht="9.75" customHeight="1">
      <c r="A827" s="5"/>
      <c r="B827" s="33" t="s">
        <v>460</v>
      </c>
      <c r="C827" s="33"/>
      <c r="D827" s="34"/>
      <c r="E827" s="35"/>
      <c r="F827" s="35"/>
      <c r="G827" s="35"/>
      <c r="H827" s="35"/>
      <c r="I827" s="35"/>
      <c r="J827" s="35"/>
      <c r="K827" s="35"/>
      <c r="L827" s="35"/>
      <c r="M827" s="36"/>
      <c r="N827" s="37"/>
      <c r="O827" s="38"/>
      <c r="P827" s="39"/>
    </row>
    <row r="828" spans="1:16" ht="9.75" customHeight="1">
      <c r="A828" s="5"/>
      <c r="B828" s="33" t="s">
        <v>4</v>
      </c>
      <c r="C828" s="33"/>
      <c r="D828" s="34"/>
      <c r="E828" s="35"/>
      <c r="F828" s="35"/>
      <c r="G828" s="35"/>
      <c r="H828" s="35"/>
      <c r="I828" s="35"/>
      <c r="J828" s="35"/>
      <c r="K828" s="35"/>
      <c r="L828" s="35"/>
      <c r="M828" s="36"/>
      <c r="N828" s="37"/>
      <c r="O828" s="38"/>
      <c r="P828" s="39"/>
    </row>
    <row r="829" spans="1:16" ht="9.75" customHeight="1">
      <c r="A829" s="5"/>
      <c r="B829" s="33" t="s">
        <v>258</v>
      </c>
      <c r="C829" s="33"/>
      <c r="D829" s="34"/>
      <c r="E829" s="35"/>
      <c r="F829" s="35"/>
      <c r="G829" s="35"/>
      <c r="H829" s="35"/>
      <c r="I829" s="35"/>
      <c r="J829" s="35"/>
      <c r="K829" s="35"/>
      <c r="L829" s="35"/>
      <c r="M829" s="36"/>
      <c r="N829" s="37"/>
      <c r="O829" s="38"/>
      <c r="P829" s="39"/>
    </row>
    <row r="830" spans="1:16" ht="9.75" customHeight="1">
      <c r="A830" s="5"/>
      <c r="B830" s="33" t="s">
        <v>258</v>
      </c>
      <c r="C830" s="33"/>
      <c r="D830" s="34"/>
      <c r="E830" s="35"/>
      <c r="F830" s="35"/>
      <c r="G830" s="35"/>
      <c r="H830" s="35"/>
      <c r="I830" s="35"/>
      <c r="J830" s="35"/>
      <c r="K830" s="35"/>
      <c r="L830" s="35"/>
      <c r="M830" s="36"/>
      <c r="N830" s="37"/>
      <c r="O830" s="38"/>
      <c r="P830" s="39"/>
    </row>
    <row r="831" spans="1:16" ht="9.75" customHeight="1">
      <c r="A831" s="5"/>
      <c r="B831" s="33" t="s">
        <v>258</v>
      </c>
      <c r="C831" s="33"/>
      <c r="D831" s="34"/>
      <c r="E831" s="35"/>
      <c r="F831" s="35"/>
      <c r="G831" s="35"/>
      <c r="H831" s="35"/>
      <c r="I831" s="35"/>
      <c r="J831" s="35"/>
      <c r="K831" s="35"/>
      <c r="L831" s="35"/>
      <c r="M831" s="36"/>
      <c r="N831" s="37"/>
      <c r="O831" s="38"/>
      <c r="P831" s="39"/>
    </row>
    <row r="832" spans="1:16" ht="9.75" customHeight="1">
      <c r="A832" s="5"/>
      <c r="B832" s="33" t="s">
        <v>258</v>
      </c>
      <c r="C832" s="33"/>
      <c r="D832" s="34"/>
      <c r="E832" s="35"/>
      <c r="F832" s="35"/>
      <c r="G832" s="35"/>
      <c r="H832" s="35"/>
      <c r="I832" s="35"/>
      <c r="J832" s="35"/>
      <c r="K832" s="35"/>
      <c r="L832" s="35"/>
      <c r="M832" s="36"/>
      <c r="N832" s="37"/>
      <c r="O832" s="38"/>
      <c r="P832" s="39"/>
    </row>
    <row r="833" spans="1:16" ht="9.75" customHeight="1">
      <c r="A833" s="5"/>
      <c r="B833" s="33" t="s">
        <v>258</v>
      </c>
      <c r="C833" s="33"/>
      <c r="D833" s="34"/>
      <c r="E833" s="35"/>
      <c r="F833" s="35"/>
      <c r="G833" s="35"/>
      <c r="H833" s="35"/>
      <c r="I833" s="35"/>
      <c r="J833" s="35"/>
      <c r="K833" s="35"/>
      <c r="L833" s="35"/>
      <c r="M833" s="36"/>
      <c r="N833" s="37"/>
      <c r="O833" s="38"/>
      <c r="P833" s="39"/>
    </row>
    <row r="834" spans="1:16" ht="9.75" customHeight="1">
      <c r="A834" s="5"/>
      <c r="B834" s="33" t="s">
        <v>258</v>
      </c>
      <c r="C834" s="33"/>
      <c r="D834" s="34"/>
      <c r="E834" s="35"/>
      <c r="F834" s="35"/>
      <c r="G834" s="35"/>
      <c r="H834" s="35"/>
      <c r="I834" s="35"/>
      <c r="J834" s="35"/>
      <c r="K834" s="35"/>
      <c r="L834" s="35"/>
      <c r="M834" s="36"/>
      <c r="N834" s="37"/>
      <c r="O834" s="38"/>
      <c r="P834" s="39"/>
    </row>
    <row r="835" spans="1:16" ht="9.75" customHeight="1">
      <c r="A835" s="5"/>
      <c r="B835" s="33" t="s">
        <v>93</v>
      </c>
      <c r="C835" s="33">
        <v>1</v>
      </c>
      <c r="D835" s="34">
        <v>1</v>
      </c>
      <c r="E835" s="35">
        <v>1</v>
      </c>
      <c r="F835" s="35">
        <v>1</v>
      </c>
      <c r="G835" s="35">
        <v>1</v>
      </c>
      <c r="H835" s="35">
        <v>1</v>
      </c>
      <c r="I835" s="35">
        <v>1</v>
      </c>
      <c r="J835" s="35">
        <v>1</v>
      </c>
      <c r="K835" s="35">
        <v>1</v>
      </c>
      <c r="L835" s="35">
        <v>1</v>
      </c>
      <c r="M835" s="36">
        <v>1</v>
      </c>
      <c r="N835" s="37">
        <f>MIN(D835:M835)</f>
        <v>1</v>
      </c>
      <c r="O835" s="38">
        <f>C835-N835</f>
        <v>0</v>
      </c>
      <c r="P835" s="39">
        <f>O835/C835</f>
        <v>0</v>
      </c>
    </row>
    <row r="836" spans="1:16" ht="9.75" customHeight="1">
      <c r="A836" s="5"/>
      <c r="B836" s="33" t="s">
        <v>254</v>
      </c>
      <c r="C836" s="33"/>
      <c r="D836" s="34"/>
      <c r="E836" s="35"/>
      <c r="F836" s="35"/>
      <c r="G836" s="35"/>
      <c r="H836" s="35"/>
      <c r="I836" s="35"/>
      <c r="J836" s="35"/>
      <c r="K836" s="35"/>
      <c r="L836" s="35"/>
      <c r="M836" s="36"/>
      <c r="N836" s="37"/>
      <c r="O836" s="38"/>
      <c r="P836" s="39"/>
    </row>
    <row r="837" spans="1:16" ht="9.75" customHeight="1">
      <c r="A837" s="5"/>
      <c r="B837" s="33" t="s">
        <v>255</v>
      </c>
      <c r="C837" s="33">
        <v>2</v>
      </c>
      <c r="D837" s="34">
        <v>1</v>
      </c>
      <c r="E837" s="35">
        <v>1</v>
      </c>
      <c r="F837" s="35">
        <v>1</v>
      </c>
      <c r="G837" s="35">
        <v>0</v>
      </c>
      <c r="H837" s="35">
        <v>1</v>
      </c>
      <c r="I837" s="35">
        <v>1</v>
      </c>
      <c r="J837" s="35">
        <v>1</v>
      </c>
      <c r="K837" s="35">
        <v>1</v>
      </c>
      <c r="L837" s="35">
        <v>0</v>
      </c>
      <c r="M837" s="36">
        <v>0</v>
      </c>
      <c r="N837" s="37">
        <f>MIN(D837:M837)</f>
        <v>0</v>
      </c>
      <c r="O837" s="38">
        <f>C837-N837</f>
        <v>2</v>
      </c>
      <c r="P837" s="39">
        <f>O837/C837</f>
        <v>1</v>
      </c>
    </row>
    <row r="838" spans="1:16" ht="9.75" customHeight="1">
      <c r="A838" s="5"/>
      <c r="B838" s="33" t="s">
        <v>5</v>
      </c>
      <c r="C838" s="33">
        <v>1</v>
      </c>
      <c r="D838" s="34">
        <v>0</v>
      </c>
      <c r="E838" s="35">
        <v>1</v>
      </c>
      <c r="F838" s="35">
        <v>0</v>
      </c>
      <c r="G838" s="35">
        <v>0</v>
      </c>
      <c r="H838" s="35">
        <v>0</v>
      </c>
      <c r="I838" s="35">
        <v>1</v>
      </c>
      <c r="J838" s="35">
        <v>0</v>
      </c>
      <c r="K838" s="35">
        <v>0</v>
      </c>
      <c r="L838" s="35">
        <v>0</v>
      </c>
      <c r="M838" s="36">
        <v>0</v>
      </c>
      <c r="N838" s="37">
        <f>MIN(D838:M838)</f>
        <v>0</v>
      </c>
      <c r="O838" s="38">
        <f>C838-N838</f>
        <v>1</v>
      </c>
      <c r="P838" s="39">
        <f>O838/C838</f>
        <v>1</v>
      </c>
    </row>
    <row r="839" spans="1:16" ht="9.75" customHeight="1">
      <c r="A839" s="40"/>
      <c r="B839" s="41" t="s">
        <v>6</v>
      </c>
      <c r="C839" s="41">
        <f aca="true" t="shared" si="57" ref="C839:M839">SUM(C823:C838)</f>
        <v>4</v>
      </c>
      <c r="D839" s="42">
        <f t="shared" si="57"/>
        <v>2</v>
      </c>
      <c r="E839" s="43">
        <f t="shared" si="57"/>
        <v>3</v>
      </c>
      <c r="F839" s="43">
        <f t="shared" si="57"/>
        <v>2</v>
      </c>
      <c r="G839" s="43">
        <f t="shared" si="57"/>
        <v>1</v>
      </c>
      <c r="H839" s="43">
        <f t="shared" si="57"/>
        <v>2</v>
      </c>
      <c r="I839" s="43">
        <f t="shared" si="57"/>
        <v>3</v>
      </c>
      <c r="J839" s="43">
        <f t="shared" si="57"/>
        <v>2</v>
      </c>
      <c r="K839" s="43">
        <f t="shared" si="57"/>
        <v>2</v>
      </c>
      <c r="L839" s="43">
        <f t="shared" si="57"/>
        <v>1</v>
      </c>
      <c r="M839" s="44">
        <f t="shared" si="57"/>
        <v>1</v>
      </c>
      <c r="N839" s="45">
        <f>MIN(D839:M839)</f>
        <v>1</v>
      </c>
      <c r="O839" s="46">
        <f>C839-N839</f>
        <v>3</v>
      </c>
      <c r="P839" s="47">
        <f>O839/C839</f>
        <v>0.75</v>
      </c>
    </row>
    <row r="840" spans="1:16" ht="9.75" customHeight="1">
      <c r="A840" s="32" t="s">
        <v>148</v>
      </c>
      <c r="B840" s="48" t="s">
        <v>0</v>
      </c>
      <c r="C840" s="48"/>
      <c r="D840" s="49"/>
      <c r="E840" s="50"/>
      <c r="F840" s="50"/>
      <c r="G840" s="50"/>
      <c r="H840" s="50"/>
      <c r="I840" s="50"/>
      <c r="J840" s="50"/>
      <c r="K840" s="50"/>
      <c r="L840" s="50"/>
      <c r="M840" s="51"/>
      <c r="N840" s="52"/>
      <c r="O840" s="53"/>
      <c r="P840" s="54"/>
    </row>
    <row r="841" spans="1:16" ht="9.75" customHeight="1">
      <c r="A841" s="5"/>
      <c r="B841" s="33" t="s">
        <v>1</v>
      </c>
      <c r="C841" s="33"/>
      <c r="D841" s="34"/>
      <c r="E841" s="35"/>
      <c r="F841" s="35"/>
      <c r="G841" s="35"/>
      <c r="H841" s="35"/>
      <c r="I841" s="35"/>
      <c r="J841" s="35"/>
      <c r="K841" s="35"/>
      <c r="L841" s="35"/>
      <c r="M841" s="36"/>
      <c r="N841" s="37"/>
      <c r="O841" s="38"/>
      <c r="P841" s="39"/>
    </row>
    <row r="842" spans="1:16" ht="9.75" customHeight="1">
      <c r="A842" s="5"/>
      <c r="B842" s="33" t="s">
        <v>2</v>
      </c>
      <c r="C842" s="33"/>
      <c r="D842" s="34"/>
      <c r="E842" s="35"/>
      <c r="F842" s="35"/>
      <c r="G842" s="35"/>
      <c r="H842" s="35"/>
      <c r="I842" s="35"/>
      <c r="J842" s="35"/>
      <c r="K842" s="35"/>
      <c r="L842" s="35"/>
      <c r="M842" s="36"/>
      <c r="N842" s="37"/>
      <c r="O842" s="38"/>
      <c r="P842" s="39"/>
    </row>
    <row r="843" spans="1:16" ht="9.75" customHeight="1">
      <c r="A843" s="5"/>
      <c r="B843" s="33" t="s">
        <v>460</v>
      </c>
      <c r="C843" s="33"/>
      <c r="D843" s="34"/>
      <c r="E843" s="35"/>
      <c r="F843" s="35"/>
      <c r="G843" s="35"/>
      <c r="H843" s="35"/>
      <c r="I843" s="35"/>
      <c r="J843" s="35"/>
      <c r="K843" s="35"/>
      <c r="L843" s="35"/>
      <c r="M843" s="36"/>
      <c r="N843" s="37"/>
      <c r="O843" s="38"/>
      <c r="P843" s="39"/>
    </row>
    <row r="844" spans="1:16" ht="9.75" customHeight="1">
      <c r="A844" s="5"/>
      <c r="B844" s="33" t="s">
        <v>460</v>
      </c>
      <c r="C844" s="33"/>
      <c r="D844" s="34"/>
      <c r="E844" s="35"/>
      <c r="F844" s="35"/>
      <c r="G844" s="35"/>
      <c r="H844" s="35"/>
      <c r="I844" s="35"/>
      <c r="J844" s="35"/>
      <c r="K844" s="35"/>
      <c r="L844" s="35"/>
      <c r="M844" s="36"/>
      <c r="N844" s="37"/>
      <c r="O844" s="38"/>
      <c r="P844" s="39"/>
    </row>
    <row r="845" spans="1:16" ht="9.75" customHeight="1">
      <c r="A845" s="5"/>
      <c r="B845" s="33" t="s">
        <v>4</v>
      </c>
      <c r="C845" s="33"/>
      <c r="D845" s="34"/>
      <c r="E845" s="35"/>
      <c r="F845" s="35"/>
      <c r="G845" s="35"/>
      <c r="H845" s="35"/>
      <c r="I845" s="35"/>
      <c r="J845" s="35"/>
      <c r="K845" s="35"/>
      <c r="L845" s="35"/>
      <c r="M845" s="36"/>
      <c r="N845" s="37"/>
      <c r="O845" s="38"/>
      <c r="P845" s="39"/>
    </row>
    <row r="846" spans="1:16" ht="9.75" customHeight="1">
      <c r="A846" s="5"/>
      <c r="B846" s="33" t="s">
        <v>258</v>
      </c>
      <c r="C846" s="33"/>
      <c r="D846" s="34"/>
      <c r="E846" s="35"/>
      <c r="F846" s="35"/>
      <c r="G846" s="35"/>
      <c r="H846" s="35"/>
      <c r="I846" s="35"/>
      <c r="J846" s="35"/>
      <c r="K846" s="35"/>
      <c r="L846" s="35"/>
      <c r="M846" s="36"/>
      <c r="N846" s="37"/>
      <c r="O846" s="38"/>
      <c r="P846" s="39"/>
    </row>
    <row r="847" spans="1:16" ht="9.75" customHeight="1">
      <c r="A847" s="5"/>
      <c r="B847" s="33" t="s">
        <v>258</v>
      </c>
      <c r="C847" s="33"/>
      <c r="D847" s="34"/>
      <c r="E847" s="35"/>
      <c r="F847" s="35"/>
      <c r="G847" s="35"/>
      <c r="H847" s="35"/>
      <c r="I847" s="35"/>
      <c r="J847" s="35"/>
      <c r="K847" s="35"/>
      <c r="L847" s="35"/>
      <c r="M847" s="36"/>
      <c r="N847" s="37"/>
      <c r="O847" s="38"/>
      <c r="P847" s="39"/>
    </row>
    <row r="848" spans="1:16" ht="9.75" customHeight="1">
      <c r="A848" s="5"/>
      <c r="B848" s="33" t="s">
        <v>258</v>
      </c>
      <c r="C848" s="33"/>
      <c r="D848" s="34"/>
      <c r="E848" s="35"/>
      <c r="F848" s="35"/>
      <c r="G848" s="35"/>
      <c r="H848" s="35"/>
      <c r="I848" s="35"/>
      <c r="J848" s="35"/>
      <c r="K848" s="35"/>
      <c r="L848" s="35"/>
      <c r="M848" s="36"/>
      <c r="N848" s="37"/>
      <c r="O848" s="38"/>
      <c r="P848" s="39"/>
    </row>
    <row r="849" spans="1:16" ht="9.75" customHeight="1">
      <c r="A849" s="5"/>
      <c r="B849" s="33" t="s">
        <v>258</v>
      </c>
      <c r="C849" s="33"/>
      <c r="D849" s="34"/>
      <c r="E849" s="35"/>
      <c r="F849" s="35"/>
      <c r="G849" s="35"/>
      <c r="H849" s="35"/>
      <c r="I849" s="35"/>
      <c r="J849" s="35"/>
      <c r="K849" s="35"/>
      <c r="L849" s="35"/>
      <c r="M849" s="36"/>
      <c r="N849" s="37"/>
      <c r="O849" s="38"/>
      <c r="P849" s="39"/>
    </row>
    <row r="850" spans="1:16" ht="9.75" customHeight="1">
      <c r="A850" s="5"/>
      <c r="B850" s="33" t="s">
        <v>258</v>
      </c>
      <c r="C850" s="33"/>
      <c r="D850" s="34"/>
      <c r="E850" s="35"/>
      <c r="F850" s="35"/>
      <c r="G850" s="35"/>
      <c r="H850" s="35"/>
      <c r="I850" s="35"/>
      <c r="J850" s="35"/>
      <c r="K850" s="35"/>
      <c r="L850" s="35"/>
      <c r="M850" s="36"/>
      <c r="N850" s="37"/>
      <c r="O850" s="38"/>
      <c r="P850" s="39"/>
    </row>
    <row r="851" spans="1:16" ht="9.75" customHeight="1">
      <c r="A851" s="5"/>
      <c r="B851" s="33" t="s">
        <v>258</v>
      </c>
      <c r="C851" s="33"/>
      <c r="D851" s="34"/>
      <c r="E851" s="35"/>
      <c r="F851" s="35"/>
      <c r="G851" s="35"/>
      <c r="H851" s="35"/>
      <c r="I851" s="35"/>
      <c r="J851" s="35"/>
      <c r="K851" s="35"/>
      <c r="L851" s="35"/>
      <c r="M851" s="36"/>
      <c r="N851" s="37"/>
      <c r="O851" s="38"/>
      <c r="P851" s="39"/>
    </row>
    <row r="852" spans="1:16" ht="9.75" customHeight="1">
      <c r="A852" s="5"/>
      <c r="B852" s="33" t="s">
        <v>93</v>
      </c>
      <c r="C852" s="33">
        <v>1</v>
      </c>
      <c r="D852" s="34">
        <v>0</v>
      </c>
      <c r="E852" s="35">
        <v>0</v>
      </c>
      <c r="F852" s="35">
        <v>0</v>
      </c>
      <c r="G852" s="35">
        <v>0</v>
      </c>
      <c r="H852" s="35">
        <v>0</v>
      </c>
      <c r="I852" s="35">
        <v>0</v>
      </c>
      <c r="J852" s="35">
        <v>0</v>
      </c>
      <c r="K852" s="35">
        <v>0</v>
      </c>
      <c r="L852" s="35">
        <v>0</v>
      </c>
      <c r="M852" s="36">
        <v>0</v>
      </c>
      <c r="N852" s="37">
        <f>MIN(D852:M852)</f>
        <v>0</v>
      </c>
      <c r="O852" s="38">
        <f>C852-N852</f>
        <v>1</v>
      </c>
      <c r="P852" s="39">
        <f>O852/C852</f>
        <v>1</v>
      </c>
    </row>
    <row r="853" spans="1:16" ht="9.75" customHeight="1">
      <c r="A853" s="5"/>
      <c r="B853" s="33" t="s">
        <v>254</v>
      </c>
      <c r="C853" s="33"/>
      <c r="D853" s="34"/>
      <c r="E853" s="35"/>
      <c r="F853" s="35"/>
      <c r="G853" s="35"/>
      <c r="H853" s="35"/>
      <c r="I853" s="35"/>
      <c r="J853" s="35"/>
      <c r="K853" s="35"/>
      <c r="L853" s="35"/>
      <c r="M853" s="36"/>
      <c r="N853" s="37"/>
      <c r="O853" s="38"/>
      <c r="P853" s="39"/>
    </row>
    <row r="854" spans="1:16" ht="9.75" customHeight="1">
      <c r="A854" s="5"/>
      <c r="B854" s="33" t="s">
        <v>255</v>
      </c>
      <c r="C854" s="33"/>
      <c r="D854" s="34"/>
      <c r="E854" s="35"/>
      <c r="F854" s="35"/>
      <c r="G854" s="35"/>
      <c r="H854" s="35"/>
      <c r="I854" s="35"/>
      <c r="J854" s="35"/>
      <c r="K854" s="35"/>
      <c r="L854" s="35"/>
      <c r="M854" s="36"/>
      <c r="N854" s="37"/>
      <c r="O854" s="38"/>
      <c r="P854" s="39"/>
    </row>
    <row r="855" spans="1:16" ht="9.75" customHeight="1">
      <c r="A855" s="5"/>
      <c r="B855" s="33" t="s">
        <v>5</v>
      </c>
      <c r="C855" s="33">
        <v>8</v>
      </c>
      <c r="D855" s="34">
        <v>5</v>
      </c>
      <c r="E855" s="35">
        <v>3</v>
      </c>
      <c r="F855" s="35">
        <v>2</v>
      </c>
      <c r="G855" s="35">
        <v>2</v>
      </c>
      <c r="H855" s="35">
        <v>1</v>
      </c>
      <c r="I855" s="35">
        <v>1</v>
      </c>
      <c r="J855" s="35">
        <v>1</v>
      </c>
      <c r="K855" s="35">
        <v>2</v>
      </c>
      <c r="L855" s="35">
        <v>2</v>
      </c>
      <c r="M855" s="36">
        <v>3</v>
      </c>
      <c r="N855" s="37">
        <f>MIN(D855:M855)</f>
        <v>1</v>
      </c>
      <c r="O855" s="38">
        <f>C855-N855</f>
        <v>7</v>
      </c>
      <c r="P855" s="39">
        <f>O855/C855</f>
        <v>0.875</v>
      </c>
    </row>
    <row r="856" spans="1:16" ht="9.75" customHeight="1">
      <c r="A856" s="40"/>
      <c r="B856" s="41" t="s">
        <v>6</v>
      </c>
      <c r="C856" s="41">
        <f aca="true" t="shared" si="58" ref="C856:M856">SUM(C840:C855)</f>
        <v>9</v>
      </c>
      <c r="D856" s="42">
        <f t="shared" si="58"/>
        <v>5</v>
      </c>
      <c r="E856" s="43">
        <f t="shared" si="58"/>
        <v>3</v>
      </c>
      <c r="F856" s="43">
        <f t="shared" si="58"/>
        <v>2</v>
      </c>
      <c r="G856" s="43">
        <f t="shared" si="58"/>
        <v>2</v>
      </c>
      <c r="H856" s="43">
        <f t="shared" si="58"/>
        <v>1</v>
      </c>
      <c r="I856" s="43">
        <f t="shared" si="58"/>
        <v>1</v>
      </c>
      <c r="J856" s="43">
        <f t="shared" si="58"/>
        <v>1</v>
      </c>
      <c r="K856" s="43">
        <f t="shared" si="58"/>
        <v>2</v>
      </c>
      <c r="L856" s="43">
        <f t="shared" si="58"/>
        <v>2</v>
      </c>
      <c r="M856" s="44">
        <f t="shared" si="58"/>
        <v>3</v>
      </c>
      <c r="N856" s="45">
        <f>MIN(D856:M856)</f>
        <v>1</v>
      </c>
      <c r="O856" s="46">
        <f>C856-N856</f>
        <v>8</v>
      </c>
      <c r="P856" s="47">
        <f>O856/C856</f>
        <v>0.8888888888888888</v>
      </c>
    </row>
    <row r="857" spans="1:16" ht="9.75" customHeight="1">
      <c r="A857" s="32" t="s">
        <v>43</v>
      </c>
      <c r="B857" s="48" t="s">
        <v>0</v>
      </c>
      <c r="C857" s="48"/>
      <c r="D857" s="49"/>
      <c r="E857" s="50"/>
      <c r="F857" s="50"/>
      <c r="G857" s="50"/>
      <c r="H857" s="50"/>
      <c r="I857" s="50"/>
      <c r="J857" s="50"/>
      <c r="K857" s="50"/>
      <c r="L857" s="50"/>
      <c r="M857" s="51"/>
      <c r="N857" s="52"/>
      <c r="O857" s="53"/>
      <c r="P857" s="54"/>
    </row>
    <row r="858" spans="1:16" ht="9.75" customHeight="1">
      <c r="A858" s="5"/>
      <c r="B858" s="33" t="s">
        <v>1</v>
      </c>
      <c r="C858" s="33"/>
      <c r="D858" s="34"/>
      <c r="E858" s="35"/>
      <c r="F858" s="35"/>
      <c r="G858" s="35"/>
      <c r="H858" s="35"/>
      <c r="I858" s="35"/>
      <c r="J858" s="35"/>
      <c r="K858" s="35"/>
      <c r="L858" s="35"/>
      <c r="M858" s="36"/>
      <c r="N858" s="37"/>
      <c r="O858" s="38"/>
      <c r="P858" s="39"/>
    </row>
    <row r="859" spans="1:16" ht="9.75" customHeight="1">
      <c r="A859" s="5"/>
      <c r="B859" s="33" t="s">
        <v>2</v>
      </c>
      <c r="C859" s="33"/>
      <c r="D859" s="34"/>
      <c r="E859" s="35"/>
      <c r="F859" s="35"/>
      <c r="G859" s="35"/>
      <c r="H859" s="35"/>
      <c r="I859" s="35"/>
      <c r="J859" s="35"/>
      <c r="K859" s="35"/>
      <c r="L859" s="35"/>
      <c r="M859" s="36"/>
      <c r="N859" s="37"/>
      <c r="O859" s="38"/>
      <c r="P859" s="39"/>
    </row>
    <row r="860" spans="1:16" ht="9.75" customHeight="1">
      <c r="A860" s="5"/>
      <c r="B860" s="33" t="s">
        <v>460</v>
      </c>
      <c r="C860" s="33"/>
      <c r="D860" s="34"/>
      <c r="E860" s="35"/>
      <c r="F860" s="35"/>
      <c r="G860" s="35"/>
      <c r="H860" s="35"/>
      <c r="I860" s="35"/>
      <c r="J860" s="35"/>
      <c r="K860" s="35"/>
      <c r="L860" s="35"/>
      <c r="M860" s="36"/>
      <c r="N860" s="37"/>
      <c r="O860" s="38"/>
      <c r="P860" s="39"/>
    </row>
    <row r="861" spans="1:16" ht="9.75" customHeight="1">
      <c r="A861" s="5"/>
      <c r="B861" s="33" t="s">
        <v>460</v>
      </c>
      <c r="C861" s="33"/>
      <c r="D861" s="34"/>
      <c r="E861" s="35"/>
      <c r="F861" s="35"/>
      <c r="G861" s="35"/>
      <c r="H861" s="35"/>
      <c r="I861" s="35"/>
      <c r="J861" s="35"/>
      <c r="K861" s="35"/>
      <c r="L861" s="35"/>
      <c r="M861" s="36"/>
      <c r="N861" s="37"/>
      <c r="O861" s="38"/>
      <c r="P861" s="39"/>
    </row>
    <row r="862" spans="1:16" ht="9.75" customHeight="1">
      <c r="A862" s="5"/>
      <c r="B862" s="33" t="s">
        <v>4</v>
      </c>
      <c r="C862" s="33">
        <v>1</v>
      </c>
      <c r="D862" s="34">
        <v>1</v>
      </c>
      <c r="E862" s="35">
        <v>1</v>
      </c>
      <c r="F862" s="35">
        <v>1</v>
      </c>
      <c r="G862" s="35">
        <v>1</v>
      </c>
      <c r="H862" s="35">
        <v>1</v>
      </c>
      <c r="I862" s="35">
        <v>1</v>
      </c>
      <c r="J862" s="35">
        <v>1</v>
      </c>
      <c r="K862" s="35">
        <v>1</v>
      </c>
      <c r="L862" s="35">
        <v>1</v>
      </c>
      <c r="M862" s="36">
        <v>1</v>
      </c>
      <c r="N862" s="37">
        <f>MIN(D862:M862)</f>
        <v>1</v>
      </c>
      <c r="O862" s="38">
        <f>C862-N862</f>
        <v>0</v>
      </c>
      <c r="P862" s="39">
        <f>O862/C862</f>
        <v>0</v>
      </c>
    </row>
    <row r="863" spans="1:16" ht="9.75" customHeight="1">
      <c r="A863" s="5"/>
      <c r="B863" s="33" t="s">
        <v>258</v>
      </c>
      <c r="C863" s="33"/>
      <c r="D863" s="34"/>
      <c r="E863" s="35"/>
      <c r="F863" s="35"/>
      <c r="G863" s="35"/>
      <c r="H863" s="35"/>
      <c r="I863" s="35"/>
      <c r="J863" s="35"/>
      <c r="K863" s="35"/>
      <c r="L863" s="35"/>
      <c r="M863" s="36"/>
      <c r="N863" s="37"/>
      <c r="O863" s="38"/>
      <c r="P863" s="39"/>
    </row>
    <row r="864" spans="1:16" ht="9.75" customHeight="1">
      <c r="A864" s="5"/>
      <c r="B864" s="33" t="s">
        <v>258</v>
      </c>
      <c r="C864" s="33"/>
      <c r="D864" s="34"/>
      <c r="E864" s="35"/>
      <c r="F864" s="35"/>
      <c r="G864" s="35"/>
      <c r="H864" s="35"/>
      <c r="I864" s="35"/>
      <c r="J864" s="35"/>
      <c r="K864" s="35"/>
      <c r="L864" s="35"/>
      <c r="M864" s="36"/>
      <c r="N864" s="37"/>
      <c r="O864" s="38"/>
      <c r="P864" s="39"/>
    </row>
    <row r="865" spans="1:16" ht="9.75" customHeight="1">
      <c r="A865" s="5"/>
      <c r="B865" s="33" t="s">
        <v>258</v>
      </c>
      <c r="C865" s="33"/>
      <c r="D865" s="34"/>
      <c r="E865" s="35"/>
      <c r="F865" s="35"/>
      <c r="G865" s="35"/>
      <c r="H865" s="35"/>
      <c r="I865" s="35"/>
      <c r="J865" s="35"/>
      <c r="K865" s="35"/>
      <c r="L865" s="35"/>
      <c r="M865" s="36"/>
      <c r="N865" s="37"/>
      <c r="O865" s="38"/>
      <c r="P865" s="39"/>
    </row>
    <row r="866" spans="1:16" ht="9.75" customHeight="1">
      <c r="A866" s="5"/>
      <c r="B866" s="33" t="s">
        <v>258</v>
      </c>
      <c r="C866" s="33"/>
      <c r="D866" s="34"/>
      <c r="E866" s="35"/>
      <c r="F866" s="35"/>
      <c r="G866" s="35"/>
      <c r="H866" s="35"/>
      <c r="I866" s="35"/>
      <c r="J866" s="35"/>
      <c r="K866" s="35"/>
      <c r="L866" s="35"/>
      <c r="M866" s="36"/>
      <c r="N866" s="37"/>
      <c r="O866" s="38"/>
      <c r="P866" s="39"/>
    </row>
    <row r="867" spans="1:16" ht="9.75" customHeight="1">
      <c r="A867" s="5"/>
      <c r="B867" s="33" t="s">
        <v>258</v>
      </c>
      <c r="C867" s="33"/>
      <c r="D867" s="34"/>
      <c r="E867" s="35"/>
      <c r="F867" s="35"/>
      <c r="G867" s="35"/>
      <c r="H867" s="35"/>
      <c r="I867" s="35"/>
      <c r="J867" s="35"/>
      <c r="K867" s="35"/>
      <c r="L867" s="35"/>
      <c r="M867" s="36"/>
      <c r="N867" s="37"/>
      <c r="O867" s="38"/>
      <c r="P867" s="39"/>
    </row>
    <row r="868" spans="1:16" ht="9.75" customHeight="1">
      <c r="A868" s="5"/>
      <c r="B868" s="33" t="s">
        <v>258</v>
      </c>
      <c r="C868" s="33"/>
      <c r="D868" s="34"/>
      <c r="E868" s="35"/>
      <c r="F868" s="35"/>
      <c r="G868" s="35"/>
      <c r="H868" s="35"/>
      <c r="I868" s="35"/>
      <c r="J868" s="35"/>
      <c r="K868" s="35"/>
      <c r="L868" s="35"/>
      <c r="M868" s="36"/>
      <c r="N868" s="37"/>
      <c r="O868" s="38"/>
      <c r="P868" s="39"/>
    </row>
    <row r="869" spans="1:16" ht="9.75" customHeight="1">
      <c r="A869" s="5"/>
      <c r="B869" s="33" t="s">
        <v>93</v>
      </c>
      <c r="C869" s="33">
        <v>4</v>
      </c>
      <c r="D869" s="34">
        <v>1</v>
      </c>
      <c r="E869" s="35">
        <v>0</v>
      </c>
      <c r="F869" s="35">
        <v>0</v>
      </c>
      <c r="G869" s="35">
        <v>1</v>
      </c>
      <c r="H869" s="35">
        <v>1</v>
      </c>
      <c r="I869" s="35">
        <v>1</v>
      </c>
      <c r="J869" s="35">
        <v>1</v>
      </c>
      <c r="K869" s="35">
        <v>1</v>
      </c>
      <c r="L869" s="35">
        <v>1</v>
      </c>
      <c r="M869" s="36">
        <v>2</v>
      </c>
      <c r="N869" s="37">
        <f>MIN(D869:M869)</f>
        <v>0</v>
      </c>
      <c r="O869" s="38">
        <f>C869-N869</f>
        <v>4</v>
      </c>
      <c r="P869" s="39">
        <f>O869/C869</f>
        <v>1</v>
      </c>
    </row>
    <row r="870" spans="1:16" ht="9.75" customHeight="1">
      <c r="A870" s="5"/>
      <c r="B870" s="33" t="s">
        <v>254</v>
      </c>
      <c r="C870" s="33">
        <v>2</v>
      </c>
      <c r="D870" s="34">
        <v>1</v>
      </c>
      <c r="E870" s="35">
        <v>1</v>
      </c>
      <c r="F870" s="35">
        <v>1</v>
      </c>
      <c r="G870" s="35">
        <v>1</v>
      </c>
      <c r="H870" s="35">
        <v>1</v>
      </c>
      <c r="I870" s="35">
        <v>0</v>
      </c>
      <c r="J870" s="35">
        <v>1</v>
      </c>
      <c r="K870" s="35">
        <v>0</v>
      </c>
      <c r="L870" s="35">
        <v>0</v>
      </c>
      <c r="M870" s="36">
        <v>0</v>
      </c>
      <c r="N870" s="37">
        <f>MIN(D870:M870)</f>
        <v>0</v>
      </c>
      <c r="O870" s="38">
        <f>C870-N870</f>
        <v>2</v>
      </c>
      <c r="P870" s="39">
        <f>O870/C870</f>
        <v>1</v>
      </c>
    </row>
    <row r="871" spans="1:16" ht="9.75" customHeight="1">
      <c r="A871" s="5"/>
      <c r="B871" s="33" t="s">
        <v>255</v>
      </c>
      <c r="C871" s="33">
        <v>4</v>
      </c>
      <c r="D871" s="34">
        <v>3</v>
      </c>
      <c r="E871" s="35">
        <v>3</v>
      </c>
      <c r="F871" s="35">
        <v>2</v>
      </c>
      <c r="G871" s="35">
        <v>2</v>
      </c>
      <c r="H871" s="35">
        <v>2</v>
      </c>
      <c r="I871" s="35">
        <v>2</v>
      </c>
      <c r="J871" s="35">
        <v>3</v>
      </c>
      <c r="K871" s="35">
        <v>2</v>
      </c>
      <c r="L871" s="35">
        <v>2</v>
      </c>
      <c r="M871" s="36">
        <v>3</v>
      </c>
      <c r="N871" s="37">
        <f>MIN(D871:M871)</f>
        <v>2</v>
      </c>
      <c r="O871" s="38">
        <f>C871-N871</f>
        <v>2</v>
      </c>
      <c r="P871" s="39">
        <f>O871/C871</f>
        <v>0.5</v>
      </c>
    </row>
    <row r="872" spans="1:16" ht="9.75" customHeight="1">
      <c r="A872" s="5"/>
      <c r="B872" s="33" t="s">
        <v>5</v>
      </c>
      <c r="C872" s="33"/>
      <c r="D872" s="34"/>
      <c r="E872" s="35"/>
      <c r="F872" s="35"/>
      <c r="G872" s="35"/>
      <c r="H872" s="35"/>
      <c r="I872" s="35"/>
      <c r="J872" s="35"/>
      <c r="K872" s="35"/>
      <c r="L872" s="35"/>
      <c r="M872" s="36"/>
      <c r="N872" s="37"/>
      <c r="O872" s="38"/>
      <c r="P872" s="39"/>
    </row>
    <row r="873" spans="1:16" ht="9.75" customHeight="1">
      <c r="A873" s="40"/>
      <c r="B873" s="41" t="s">
        <v>6</v>
      </c>
      <c r="C873" s="41">
        <f aca="true" t="shared" si="59" ref="C873:M873">SUM(C857:C872)</f>
        <v>11</v>
      </c>
      <c r="D873" s="42">
        <f t="shared" si="59"/>
        <v>6</v>
      </c>
      <c r="E873" s="43">
        <f t="shared" si="59"/>
        <v>5</v>
      </c>
      <c r="F873" s="43">
        <f t="shared" si="59"/>
        <v>4</v>
      </c>
      <c r="G873" s="43">
        <f t="shared" si="59"/>
        <v>5</v>
      </c>
      <c r="H873" s="43">
        <f t="shared" si="59"/>
        <v>5</v>
      </c>
      <c r="I873" s="43">
        <f t="shared" si="59"/>
        <v>4</v>
      </c>
      <c r="J873" s="43">
        <f t="shared" si="59"/>
        <v>6</v>
      </c>
      <c r="K873" s="43">
        <f t="shared" si="59"/>
        <v>4</v>
      </c>
      <c r="L873" s="43">
        <f t="shared" si="59"/>
        <v>4</v>
      </c>
      <c r="M873" s="44">
        <f t="shared" si="59"/>
        <v>6</v>
      </c>
      <c r="N873" s="45">
        <f>MIN(D873:M873)</f>
        <v>4</v>
      </c>
      <c r="O873" s="46">
        <f>C873-N873</f>
        <v>7</v>
      </c>
      <c r="P873" s="47">
        <f>O873/C873</f>
        <v>0.6363636363636364</v>
      </c>
    </row>
    <row r="874" spans="1:16" ht="9.75" customHeight="1">
      <c r="A874" s="32" t="s">
        <v>44</v>
      </c>
      <c r="B874" s="48" t="s">
        <v>0</v>
      </c>
      <c r="C874" s="48"/>
      <c r="D874" s="49"/>
      <c r="E874" s="50"/>
      <c r="F874" s="50"/>
      <c r="G874" s="50"/>
      <c r="H874" s="50"/>
      <c r="I874" s="50"/>
      <c r="J874" s="50"/>
      <c r="K874" s="50"/>
      <c r="L874" s="50"/>
      <c r="M874" s="51"/>
      <c r="N874" s="52"/>
      <c r="O874" s="53"/>
      <c r="P874" s="54"/>
    </row>
    <row r="875" spans="1:16" ht="9.75" customHeight="1">
      <c r="A875" s="5"/>
      <c r="B875" s="33" t="s">
        <v>1</v>
      </c>
      <c r="C875" s="33"/>
      <c r="D875" s="34"/>
      <c r="E875" s="35"/>
      <c r="F875" s="35"/>
      <c r="G875" s="35"/>
      <c r="H875" s="35"/>
      <c r="I875" s="35"/>
      <c r="J875" s="35"/>
      <c r="K875" s="35"/>
      <c r="L875" s="35"/>
      <c r="M875" s="36"/>
      <c r="N875" s="37"/>
      <c r="O875" s="38"/>
      <c r="P875" s="39"/>
    </row>
    <row r="876" spans="1:16" ht="9.75" customHeight="1">
      <c r="A876" s="5"/>
      <c r="B876" s="33" t="s">
        <v>2</v>
      </c>
      <c r="C876" s="33"/>
      <c r="D876" s="34"/>
      <c r="E876" s="35"/>
      <c r="F876" s="35"/>
      <c r="G876" s="35"/>
      <c r="H876" s="35"/>
      <c r="I876" s="35"/>
      <c r="J876" s="35"/>
      <c r="K876" s="35"/>
      <c r="L876" s="35"/>
      <c r="M876" s="36"/>
      <c r="N876" s="37"/>
      <c r="O876" s="38"/>
      <c r="P876" s="39"/>
    </row>
    <row r="877" spans="1:16" ht="9.75" customHeight="1">
      <c r="A877" s="5"/>
      <c r="B877" s="33" t="s">
        <v>460</v>
      </c>
      <c r="C877" s="33"/>
      <c r="D877" s="34"/>
      <c r="E877" s="35"/>
      <c r="F877" s="35"/>
      <c r="G877" s="35"/>
      <c r="H877" s="35"/>
      <c r="I877" s="35"/>
      <c r="J877" s="35"/>
      <c r="K877" s="35"/>
      <c r="L877" s="35"/>
      <c r="M877" s="36"/>
      <c r="N877" s="37"/>
      <c r="O877" s="38"/>
      <c r="P877" s="39"/>
    </row>
    <row r="878" spans="1:16" ht="9.75" customHeight="1">
      <c r="A878" s="5"/>
      <c r="B878" s="33" t="s">
        <v>460</v>
      </c>
      <c r="C878" s="33"/>
      <c r="D878" s="34"/>
      <c r="E878" s="35"/>
      <c r="F878" s="35"/>
      <c r="G878" s="35"/>
      <c r="H878" s="35"/>
      <c r="I878" s="35"/>
      <c r="J878" s="35"/>
      <c r="K878" s="35"/>
      <c r="L878" s="35"/>
      <c r="M878" s="36"/>
      <c r="N878" s="37"/>
      <c r="O878" s="38"/>
      <c r="P878" s="39"/>
    </row>
    <row r="879" spans="1:16" ht="9.75" customHeight="1">
      <c r="A879" s="5"/>
      <c r="B879" s="33" t="s">
        <v>4</v>
      </c>
      <c r="C879" s="33"/>
      <c r="D879" s="34"/>
      <c r="E879" s="35"/>
      <c r="F879" s="35"/>
      <c r="G879" s="35"/>
      <c r="H879" s="35"/>
      <c r="I879" s="35"/>
      <c r="J879" s="35"/>
      <c r="K879" s="35"/>
      <c r="L879" s="35"/>
      <c r="M879" s="36"/>
      <c r="N879" s="37"/>
      <c r="O879" s="38"/>
      <c r="P879" s="39"/>
    </row>
    <row r="880" spans="1:16" ht="9.75" customHeight="1">
      <c r="A880" s="5"/>
      <c r="B880" s="33" t="s">
        <v>322</v>
      </c>
      <c r="C880" s="33">
        <v>4</v>
      </c>
      <c r="D880" s="34">
        <v>4</v>
      </c>
      <c r="E880" s="35">
        <v>4</v>
      </c>
      <c r="F880" s="35">
        <v>4</v>
      </c>
      <c r="G880" s="35">
        <v>4</v>
      </c>
      <c r="H880" s="35">
        <v>4</v>
      </c>
      <c r="I880" s="35">
        <v>4</v>
      </c>
      <c r="J880" s="35">
        <v>3</v>
      </c>
      <c r="K880" s="35">
        <v>3</v>
      </c>
      <c r="L880" s="35">
        <v>3</v>
      </c>
      <c r="M880" s="36">
        <v>3</v>
      </c>
      <c r="N880" s="37">
        <f>MIN(D880:M880)</f>
        <v>3</v>
      </c>
      <c r="O880" s="38">
        <f>C880-N880</f>
        <v>1</v>
      </c>
      <c r="P880" s="39">
        <f>O880/C880</f>
        <v>0.25</v>
      </c>
    </row>
    <row r="881" spans="1:16" ht="9.75" customHeight="1">
      <c r="A881" s="5"/>
      <c r="B881" s="33" t="s">
        <v>258</v>
      </c>
      <c r="C881" s="33"/>
      <c r="D881" s="34"/>
      <c r="E881" s="35"/>
      <c r="F881" s="35"/>
      <c r="G881" s="35"/>
      <c r="H881" s="35"/>
      <c r="I881" s="35"/>
      <c r="J881" s="35"/>
      <c r="K881" s="35"/>
      <c r="L881" s="35"/>
      <c r="M881" s="36"/>
      <c r="N881" s="37"/>
      <c r="O881" s="38"/>
      <c r="P881" s="39"/>
    </row>
    <row r="882" spans="1:16" ht="9.75" customHeight="1">
      <c r="A882" s="5"/>
      <c r="B882" s="33" t="s">
        <v>258</v>
      </c>
      <c r="C882" s="33"/>
      <c r="D882" s="34"/>
      <c r="E882" s="35"/>
      <c r="F882" s="35"/>
      <c r="G882" s="35"/>
      <c r="H882" s="35"/>
      <c r="I882" s="35"/>
      <c r="J882" s="35"/>
      <c r="K882" s="35"/>
      <c r="L882" s="35"/>
      <c r="M882" s="36"/>
      <c r="N882" s="37"/>
      <c r="O882" s="38"/>
      <c r="P882" s="39"/>
    </row>
    <row r="883" spans="1:16" ht="9.75" customHeight="1">
      <c r="A883" s="5"/>
      <c r="B883" s="33" t="s">
        <v>258</v>
      </c>
      <c r="C883" s="33"/>
      <c r="D883" s="34"/>
      <c r="E883" s="35"/>
      <c r="F883" s="35"/>
      <c r="G883" s="35"/>
      <c r="H883" s="35"/>
      <c r="I883" s="35"/>
      <c r="J883" s="35"/>
      <c r="K883" s="35"/>
      <c r="L883" s="35"/>
      <c r="M883" s="36"/>
      <c r="N883" s="37"/>
      <c r="O883" s="38"/>
      <c r="P883" s="39"/>
    </row>
    <row r="884" spans="1:16" ht="9.75" customHeight="1">
      <c r="A884" s="5"/>
      <c r="B884" s="33" t="s">
        <v>258</v>
      </c>
      <c r="C884" s="33"/>
      <c r="D884" s="34"/>
      <c r="E884" s="35"/>
      <c r="F884" s="35"/>
      <c r="G884" s="35"/>
      <c r="H884" s="35"/>
      <c r="I884" s="35"/>
      <c r="J884" s="35"/>
      <c r="K884" s="35"/>
      <c r="L884" s="35"/>
      <c r="M884" s="36"/>
      <c r="N884" s="37"/>
      <c r="O884" s="38"/>
      <c r="P884" s="39"/>
    </row>
    <row r="885" spans="1:16" ht="9.75" customHeight="1">
      <c r="A885" s="5"/>
      <c r="B885" s="33" t="s">
        <v>258</v>
      </c>
      <c r="C885" s="33"/>
      <c r="D885" s="34"/>
      <c r="E885" s="35"/>
      <c r="F885" s="35"/>
      <c r="G885" s="35"/>
      <c r="H885" s="35"/>
      <c r="I885" s="35"/>
      <c r="J885" s="35"/>
      <c r="K885" s="35"/>
      <c r="L885" s="35"/>
      <c r="M885" s="36"/>
      <c r="N885" s="37"/>
      <c r="O885" s="38"/>
      <c r="P885" s="39"/>
    </row>
    <row r="886" spans="1:16" ht="9.75" customHeight="1">
      <c r="A886" s="5"/>
      <c r="B886" s="33" t="s">
        <v>93</v>
      </c>
      <c r="C886" s="33">
        <v>1</v>
      </c>
      <c r="D886" s="34">
        <v>0</v>
      </c>
      <c r="E886" s="35">
        <v>0</v>
      </c>
      <c r="F886" s="35">
        <v>0</v>
      </c>
      <c r="G886" s="35">
        <v>0</v>
      </c>
      <c r="H886" s="35">
        <v>0</v>
      </c>
      <c r="I886" s="35">
        <v>0</v>
      </c>
      <c r="J886" s="35">
        <v>0</v>
      </c>
      <c r="K886" s="35">
        <v>0</v>
      </c>
      <c r="L886" s="35">
        <v>0</v>
      </c>
      <c r="M886" s="36">
        <v>0</v>
      </c>
      <c r="N886" s="37">
        <f>MIN(D886:M886)</f>
        <v>0</v>
      </c>
      <c r="O886" s="38">
        <f>C886-N886</f>
        <v>1</v>
      </c>
      <c r="P886" s="39">
        <f>O886/C886</f>
        <v>1</v>
      </c>
    </row>
    <row r="887" spans="1:16" ht="9.75" customHeight="1">
      <c r="A887" s="5"/>
      <c r="B887" s="33" t="s">
        <v>254</v>
      </c>
      <c r="C887" s="33"/>
      <c r="D887" s="34"/>
      <c r="E887" s="35"/>
      <c r="F887" s="35"/>
      <c r="G887" s="35"/>
      <c r="H887" s="35"/>
      <c r="I887" s="35"/>
      <c r="J887" s="35"/>
      <c r="K887" s="35"/>
      <c r="L887" s="35"/>
      <c r="M887" s="36"/>
      <c r="N887" s="37"/>
      <c r="O887" s="38"/>
      <c r="P887" s="39"/>
    </row>
    <row r="888" spans="1:16" ht="9.75" customHeight="1">
      <c r="A888" s="5"/>
      <c r="B888" s="33" t="s">
        <v>255</v>
      </c>
      <c r="C888" s="33"/>
      <c r="D888" s="34"/>
      <c r="E888" s="35"/>
      <c r="F888" s="35"/>
      <c r="G888" s="35"/>
      <c r="H888" s="35"/>
      <c r="I888" s="35"/>
      <c r="J888" s="35"/>
      <c r="K888" s="35"/>
      <c r="L888" s="35"/>
      <c r="M888" s="36"/>
      <c r="N888" s="37"/>
      <c r="O888" s="38"/>
      <c r="P888" s="39"/>
    </row>
    <row r="889" spans="1:16" ht="9.75" customHeight="1">
      <c r="A889" s="5"/>
      <c r="B889" s="33" t="s">
        <v>5</v>
      </c>
      <c r="C889" s="33"/>
      <c r="D889" s="34"/>
      <c r="E889" s="35"/>
      <c r="F889" s="35"/>
      <c r="G889" s="35"/>
      <c r="H889" s="35"/>
      <c r="I889" s="35"/>
      <c r="J889" s="35"/>
      <c r="K889" s="35"/>
      <c r="L889" s="35"/>
      <c r="M889" s="36"/>
      <c r="N889" s="37"/>
      <c r="O889" s="38"/>
      <c r="P889" s="39"/>
    </row>
    <row r="890" spans="1:16" ht="9.75" customHeight="1">
      <c r="A890" s="40"/>
      <c r="B890" s="41" t="s">
        <v>6</v>
      </c>
      <c r="C890" s="41">
        <f aca="true" t="shared" si="60" ref="C890:M890">SUM(C874:C889)</f>
        <v>5</v>
      </c>
      <c r="D890" s="42">
        <f t="shared" si="60"/>
        <v>4</v>
      </c>
      <c r="E890" s="43">
        <f t="shared" si="60"/>
        <v>4</v>
      </c>
      <c r="F890" s="43">
        <f t="shared" si="60"/>
        <v>4</v>
      </c>
      <c r="G890" s="43">
        <f t="shared" si="60"/>
        <v>4</v>
      </c>
      <c r="H890" s="43">
        <f t="shared" si="60"/>
        <v>4</v>
      </c>
      <c r="I890" s="43">
        <f t="shared" si="60"/>
        <v>4</v>
      </c>
      <c r="J890" s="43">
        <f t="shared" si="60"/>
        <v>3</v>
      </c>
      <c r="K890" s="43">
        <f t="shared" si="60"/>
        <v>3</v>
      </c>
      <c r="L890" s="43">
        <f t="shared" si="60"/>
        <v>3</v>
      </c>
      <c r="M890" s="44">
        <f t="shared" si="60"/>
        <v>3</v>
      </c>
      <c r="N890" s="45">
        <f>MIN(D890:M890)</f>
        <v>3</v>
      </c>
      <c r="O890" s="46">
        <f>C890-N890</f>
        <v>2</v>
      </c>
      <c r="P890" s="47">
        <f>O890/C890</f>
        <v>0.4</v>
      </c>
    </row>
    <row r="891" spans="1:16" ht="9.75" customHeight="1">
      <c r="A891" s="32" t="s">
        <v>45</v>
      </c>
      <c r="B891" s="48" t="s">
        <v>0</v>
      </c>
      <c r="C891" s="48"/>
      <c r="D891" s="49"/>
      <c r="E891" s="50"/>
      <c r="F891" s="50"/>
      <c r="G891" s="50"/>
      <c r="H891" s="50"/>
      <c r="I891" s="50"/>
      <c r="J891" s="50"/>
      <c r="K891" s="50"/>
      <c r="L891" s="50"/>
      <c r="M891" s="51"/>
      <c r="N891" s="52"/>
      <c r="O891" s="53"/>
      <c r="P891" s="54"/>
    </row>
    <row r="892" spans="1:16" ht="9.75" customHeight="1">
      <c r="A892" s="5"/>
      <c r="B892" s="33" t="s">
        <v>1</v>
      </c>
      <c r="C892" s="33">
        <v>46</v>
      </c>
      <c r="D892" s="34">
        <v>15</v>
      </c>
      <c r="E892" s="35">
        <v>8</v>
      </c>
      <c r="F892" s="35">
        <v>2</v>
      </c>
      <c r="G892" s="35">
        <v>1</v>
      </c>
      <c r="H892" s="35">
        <v>1</v>
      </c>
      <c r="I892" s="35">
        <v>1</v>
      </c>
      <c r="J892" s="35">
        <v>2</v>
      </c>
      <c r="K892" s="35">
        <v>3</v>
      </c>
      <c r="L892" s="35">
        <v>9</v>
      </c>
      <c r="M892" s="36">
        <v>17</v>
      </c>
      <c r="N892" s="37">
        <f>MIN(D892:M892)</f>
        <v>1</v>
      </c>
      <c r="O892" s="38">
        <f>C892-N892</f>
        <v>45</v>
      </c>
      <c r="P892" s="39">
        <f>O892/C892</f>
        <v>0.9782608695652174</v>
      </c>
    </row>
    <row r="893" spans="1:16" ht="9.75" customHeight="1">
      <c r="A893" s="5"/>
      <c r="B893" s="33" t="s">
        <v>2</v>
      </c>
      <c r="C893" s="33"/>
      <c r="D893" s="34"/>
      <c r="E893" s="35"/>
      <c r="F893" s="35"/>
      <c r="G893" s="35"/>
      <c r="H893" s="35"/>
      <c r="I893" s="35"/>
      <c r="J893" s="35"/>
      <c r="K893" s="35"/>
      <c r="L893" s="35"/>
      <c r="M893" s="36"/>
      <c r="N893" s="37"/>
      <c r="O893" s="38"/>
      <c r="P893" s="39"/>
    </row>
    <row r="894" spans="1:16" ht="9.75" customHeight="1">
      <c r="A894" s="5"/>
      <c r="B894" s="33" t="s">
        <v>455</v>
      </c>
      <c r="C894" s="33">
        <v>6</v>
      </c>
      <c r="D894" s="34">
        <v>2</v>
      </c>
      <c r="E894" s="35">
        <v>2</v>
      </c>
      <c r="F894" s="35">
        <v>1</v>
      </c>
      <c r="G894" s="35">
        <v>1</v>
      </c>
      <c r="H894" s="35">
        <v>2</v>
      </c>
      <c r="I894" s="35">
        <v>0</v>
      </c>
      <c r="J894" s="35">
        <v>1</v>
      </c>
      <c r="K894" s="35">
        <v>2</v>
      </c>
      <c r="L894" s="35">
        <v>2</v>
      </c>
      <c r="M894" s="36">
        <v>2</v>
      </c>
      <c r="N894" s="37">
        <f>MIN(D894:M894)</f>
        <v>0</v>
      </c>
      <c r="O894" s="38">
        <f>C894-N894</f>
        <v>6</v>
      </c>
      <c r="P894" s="39">
        <f>O894/C894</f>
        <v>1</v>
      </c>
    </row>
    <row r="895" spans="1:16" ht="9.75" customHeight="1">
      <c r="A895" s="5"/>
      <c r="B895" s="33" t="s">
        <v>460</v>
      </c>
      <c r="C895" s="33"/>
      <c r="D895" s="34"/>
      <c r="E895" s="35"/>
      <c r="F895" s="35"/>
      <c r="G895" s="35"/>
      <c r="H895" s="35"/>
      <c r="I895" s="35"/>
      <c r="J895" s="35"/>
      <c r="K895" s="35"/>
      <c r="L895" s="35"/>
      <c r="M895" s="36"/>
      <c r="N895" s="37"/>
      <c r="O895" s="38"/>
      <c r="P895" s="39"/>
    </row>
    <row r="896" spans="1:16" ht="9.75" customHeight="1">
      <c r="A896" s="5"/>
      <c r="B896" s="33" t="s">
        <v>4</v>
      </c>
      <c r="C896" s="33">
        <v>6</v>
      </c>
      <c r="D896" s="34">
        <v>4</v>
      </c>
      <c r="E896" s="35">
        <v>3</v>
      </c>
      <c r="F896" s="35">
        <v>2</v>
      </c>
      <c r="G896" s="35">
        <v>2</v>
      </c>
      <c r="H896" s="35">
        <v>2</v>
      </c>
      <c r="I896" s="35">
        <v>2</v>
      </c>
      <c r="J896" s="35">
        <v>2</v>
      </c>
      <c r="K896" s="35">
        <v>2</v>
      </c>
      <c r="L896" s="35">
        <v>3</v>
      </c>
      <c r="M896" s="36">
        <v>3</v>
      </c>
      <c r="N896" s="37">
        <f>MIN(D896:M896)</f>
        <v>2</v>
      </c>
      <c r="O896" s="38">
        <f>C896-N896</f>
        <v>4</v>
      </c>
      <c r="P896" s="39">
        <f>O896/C896</f>
        <v>0.6666666666666666</v>
      </c>
    </row>
    <row r="897" spans="1:16" ht="9.75" customHeight="1">
      <c r="A897" s="5"/>
      <c r="B897" s="33" t="s">
        <v>258</v>
      </c>
      <c r="C897" s="33"/>
      <c r="D897" s="34"/>
      <c r="E897" s="35"/>
      <c r="F897" s="35"/>
      <c r="G897" s="35"/>
      <c r="H897" s="35"/>
      <c r="I897" s="35"/>
      <c r="J897" s="35"/>
      <c r="K897" s="35"/>
      <c r="L897" s="35"/>
      <c r="M897" s="36"/>
      <c r="N897" s="37"/>
      <c r="O897" s="38"/>
      <c r="P897" s="39"/>
    </row>
    <row r="898" spans="1:16" ht="9.75" customHeight="1">
      <c r="A898" s="5"/>
      <c r="B898" s="33" t="s">
        <v>258</v>
      </c>
      <c r="C898" s="33"/>
      <c r="D898" s="34"/>
      <c r="E898" s="35"/>
      <c r="F898" s="35"/>
      <c r="G898" s="35"/>
      <c r="H898" s="35"/>
      <c r="I898" s="35"/>
      <c r="J898" s="35"/>
      <c r="K898" s="35"/>
      <c r="L898" s="35"/>
      <c r="M898" s="36"/>
      <c r="N898" s="37"/>
      <c r="O898" s="38"/>
      <c r="P898" s="39"/>
    </row>
    <row r="899" spans="1:16" ht="9.75" customHeight="1">
      <c r="A899" s="5"/>
      <c r="B899" s="33" t="s">
        <v>258</v>
      </c>
      <c r="C899" s="33"/>
      <c r="D899" s="34"/>
      <c r="E899" s="35"/>
      <c r="F899" s="35"/>
      <c r="G899" s="35"/>
      <c r="H899" s="35"/>
      <c r="I899" s="35"/>
      <c r="J899" s="35"/>
      <c r="K899" s="35"/>
      <c r="L899" s="35"/>
      <c r="M899" s="36"/>
      <c r="N899" s="37"/>
      <c r="O899" s="38"/>
      <c r="P899" s="39"/>
    </row>
    <row r="900" spans="1:16" ht="9.75" customHeight="1">
      <c r="A900" s="5"/>
      <c r="B900" s="33" t="s">
        <v>258</v>
      </c>
      <c r="C900" s="33"/>
      <c r="D900" s="34"/>
      <c r="E900" s="35"/>
      <c r="F900" s="35"/>
      <c r="G900" s="35"/>
      <c r="H900" s="35"/>
      <c r="I900" s="35"/>
      <c r="J900" s="35"/>
      <c r="K900" s="35"/>
      <c r="L900" s="35"/>
      <c r="M900" s="36"/>
      <c r="N900" s="37"/>
      <c r="O900" s="38"/>
      <c r="P900" s="39"/>
    </row>
    <row r="901" spans="1:16" ht="9.75" customHeight="1">
      <c r="A901" s="5"/>
      <c r="B901" s="33" t="s">
        <v>258</v>
      </c>
      <c r="C901" s="33"/>
      <c r="D901" s="34"/>
      <c r="E901" s="35"/>
      <c r="F901" s="35"/>
      <c r="G901" s="35"/>
      <c r="H901" s="35"/>
      <c r="I901" s="35"/>
      <c r="J901" s="35"/>
      <c r="K901" s="35"/>
      <c r="L901" s="35"/>
      <c r="M901" s="36"/>
      <c r="N901" s="37"/>
      <c r="O901" s="38"/>
      <c r="P901" s="39"/>
    </row>
    <row r="902" spans="1:16" ht="9.75" customHeight="1">
      <c r="A902" s="5"/>
      <c r="B902" s="33" t="s">
        <v>258</v>
      </c>
      <c r="C902" s="33"/>
      <c r="D902" s="34"/>
      <c r="E902" s="35"/>
      <c r="F902" s="35"/>
      <c r="G902" s="35"/>
      <c r="H902" s="35"/>
      <c r="I902" s="35"/>
      <c r="J902" s="35"/>
      <c r="K902" s="35"/>
      <c r="L902" s="35"/>
      <c r="M902" s="36"/>
      <c r="N902" s="37"/>
      <c r="O902" s="38"/>
      <c r="P902" s="39"/>
    </row>
    <row r="903" spans="1:16" ht="9.75" customHeight="1">
      <c r="A903" s="5"/>
      <c r="B903" s="33" t="s">
        <v>93</v>
      </c>
      <c r="C903" s="33"/>
      <c r="D903" s="34"/>
      <c r="E903" s="35"/>
      <c r="F903" s="35"/>
      <c r="G903" s="35"/>
      <c r="H903" s="35"/>
      <c r="I903" s="35"/>
      <c r="J903" s="35"/>
      <c r="K903" s="35"/>
      <c r="L903" s="35"/>
      <c r="M903" s="36"/>
      <c r="N903" s="37"/>
      <c r="O903" s="38"/>
      <c r="P903" s="39"/>
    </row>
    <row r="904" spans="1:16" ht="9.75" customHeight="1">
      <c r="A904" s="5"/>
      <c r="B904" s="33" t="s">
        <v>254</v>
      </c>
      <c r="C904" s="33"/>
      <c r="D904" s="34"/>
      <c r="E904" s="35"/>
      <c r="F904" s="35"/>
      <c r="G904" s="35"/>
      <c r="H904" s="35"/>
      <c r="I904" s="35"/>
      <c r="J904" s="35"/>
      <c r="K904" s="35"/>
      <c r="L904" s="35"/>
      <c r="M904" s="36"/>
      <c r="N904" s="37"/>
      <c r="O904" s="38"/>
      <c r="P904" s="39"/>
    </row>
    <row r="905" spans="1:16" ht="9.75" customHeight="1">
      <c r="A905" s="5"/>
      <c r="B905" s="33" t="s">
        <v>255</v>
      </c>
      <c r="C905" s="33"/>
      <c r="D905" s="34"/>
      <c r="E905" s="35"/>
      <c r="F905" s="35"/>
      <c r="G905" s="35"/>
      <c r="H905" s="35"/>
      <c r="I905" s="35"/>
      <c r="J905" s="35"/>
      <c r="K905" s="35"/>
      <c r="L905" s="35"/>
      <c r="M905" s="36"/>
      <c r="N905" s="37"/>
      <c r="O905" s="38"/>
      <c r="P905" s="39"/>
    </row>
    <row r="906" spans="1:16" ht="9.75" customHeight="1">
      <c r="A906" s="5"/>
      <c r="B906" s="33" t="s">
        <v>5</v>
      </c>
      <c r="C906" s="33"/>
      <c r="D906" s="34"/>
      <c r="E906" s="35"/>
      <c r="F906" s="35"/>
      <c r="G906" s="35"/>
      <c r="H906" s="35"/>
      <c r="I906" s="35"/>
      <c r="J906" s="35"/>
      <c r="K906" s="35"/>
      <c r="L906" s="35"/>
      <c r="M906" s="36"/>
      <c r="N906" s="37"/>
      <c r="O906" s="38"/>
      <c r="P906" s="39"/>
    </row>
    <row r="907" spans="1:16" ht="9.75" customHeight="1">
      <c r="A907" s="40"/>
      <c r="B907" s="41" t="s">
        <v>6</v>
      </c>
      <c r="C907" s="41">
        <f aca="true" t="shared" si="61" ref="C907:M907">SUM(C891:C906)</f>
        <v>58</v>
      </c>
      <c r="D907" s="42">
        <f t="shared" si="61"/>
        <v>21</v>
      </c>
      <c r="E907" s="43">
        <f t="shared" si="61"/>
        <v>13</v>
      </c>
      <c r="F907" s="43">
        <f t="shared" si="61"/>
        <v>5</v>
      </c>
      <c r="G907" s="43">
        <f t="shared" si="61"/>
        <v>4</v>
      </c>
      <c r="H907" s="43">
        <f t="shared" si="61"/>
        <v>5</v>
      </c>
      <c r="I907" s="43">
        <f t="shared" si="61"/>
        <v>3</v>
      </c>
      <c r="J907" s="43">
        <f t="shared" si="61"/>
        <v>5</v>
      </c>
      <c r="K907" s="43">
        <f t="shared" si="61"/>
        <v>7</v>
      </c>
      <c r="L907" s="43">
        <f t="shared" si="61"/>
        <v>14</v>
      </c>
      <c r="M907" s="44">
        <f t="shared" si="61"/>
        <v>22</v>
      </c>
      <c r="N907" s="45">
        <f>MIN(D907:M907)</f>
        <v>3</v>
      </c>
      <c r="O907" s="46">
        <f>C907-N907</f>
        <v>55</v>
      </c>
      <c r="P907" s="47">
        <f>O907/C907</f>
        <v>0.9482758620689655</v>
      </c>
    </row>
    <row r="908" spans="1:16" ht="9.75" customHeight="1">
      <c r="A908" s="32" t="s">
        <v>95</v>
      </c>
      <c r="B908" s="48" t="s">
        <v>0</v>
      </c>
      <c r="C908" s="48"/>
      <c r="D908" s="49"/>
      <c r="E908" s="50"/>
      <c r="F908" s="50"/>
      <c r="G908" s="50"/>
      <c r="H908" s="50"/>
      <c r="I908" s="50"/>
      <c r="J908" s="50"/>
      <c r="K908" s="50"/>
      <c r="L908" s="50"/>
      <c r="M908" s="51"/>
      <c r="N908" s="52"/>
      <c r="O908" s="53"/>
      <c r="P908" s="54"/>
    </row>
    <row r="909" spans="1:16" ht="9.75" customHeight="1">
      <c r="A909" s="5"/>
      <c r="B909" s="33" t="s">
        <v>1</v>
      </c>
      <c r="C909" s="33"/>
      <c r="D909" s="34"/>
      <c r="E909" s="35"/>
      <c r="F909" s="35"/>
      <c r="G909" s="35"/>
      <c r="H909" s="35"/>
      <c r="I909" s="35"/>
      <c r="J909" s="35"/>
      <c r="K909" s="35"/>
      <c r="L909" s="35"/>
      <c r="M909" s="36"/>
      <c r="N909" s="37"/>
      <c r="O909" s="38"/>
      <c r="P909" s="39"/>
    </row>
    <row r="910" spans="1:16" ht="9.75" customHeight="1">
      <c r="A910" s="5"/>
      <c r="B910" s="33" t="s">
        <v>2</v>
      </c>
      <c r="C910" s="33">
        <v>126</v>
      </c>
      <c r="D910" s="34">
        <v>0</v>
      </c>
      <c r="E910" s="35">
        <v>0</v>
      </c>
      <c r="F910" s="35">
        <v>0</v>
      </c>
      <c r="G910" s="35">
        <v>0</v>
      </c>
      <c r="H910" s="35">
        <v>0</v>
      </c>
      <c r="I910" s="35">
        <v>0</v>
      </c>
      <c r="J910" s="35">
        <v>1</v>
      </c>
      <c r="K910" s="35">
        <v>1</v>
      </c>
      <c r="L910" s="35">
        <v>3</v>
      </c>
      <c r="M910" s="36">
        <v>1</v>
      </c>
      <c r="N910" s="37">
        <f>MIN(D910:M910)</f>
        <v>0</v>
      </c>
      <c r="O910" s="38">
        <f>C910-N910</f>
        <v>126</v>
      </c>
      <c r="P910" s="39">
        <f>O910/C910</f>
        <v>1</v>
      </c>
    </row>
    <row r="911" spans="1:16" ht="9.75" customHeight="1">
      <c r="A911" s="5"/>
      <c r="B911" s="33" t="s">
        <v>460</v>
      </c>
      <c r="C911" s="33"/>
      <c r="D911" s="34"/>
      <c r="E911" s="35"/>
      <c r="F911" s="35"/>
      <c r="G911" s="35"/>
      <c r="H911" s="35"/>
      <c r="I911" s="35"/>
      <c r="J911" s="35"/>
      <c r="K911" s="35"/>
      <c r="L911" s="35"/>
      <c r="M911" s="36"/>
      <c r="N911" s="37"/>
      <c r="O911" s="38"/>
      <c r="P911" s="39"/>
    </row>
    <row r="912" spans="1:16" ht="9.75" customHeight="1">
      <c r="A912" s="5"/>
      <c r="B912" s="33" t="s">
        <v>460</v>
      </c>
      <c r="C912" s="33"/>
      <c r="D912" s="34"/>
      <c r="E912" s="35"/>
      <c r="F912" s="35"/>
      <c r="G912" s="35"/>
      <c r="H912" s="35"/>
      <c r="I912" s="35"/>
      <c r="J912" s="35"/>
      <c r="K912" s="35"/>
      <c r="L912" s="35"/>
      <c r="M912" s="36"/>
      <c r="N912" s="37"/>
      <c r="O912" s="38"/>
      <c r="P912" s="39"/>
    </row>
    <row r="913" spans="1:16" ht="9.75" customHeight="1">
      <c r="A913" s="5"/>
      <c r="B913" s="33" t="s">
        <v>4</v>
      </c>
      <c r="C913" s="33"/>
      <c r="D913" s="34"/>
      <c r="E913" s="35"/>
      <c r="F913" s="35"/>
      <c r="G913" s="35"/>
      <c r="H913" s="35"/>
      <c r="I913" s="35"/>
      <c r="J913" s="35"/>
      <c r="K913" s="35"/>
      <c r="L913" s="35"/>
      <c r="M913" s="36"/>
      <c r="N913" s="37"/>
      <c r="O913" s="38"/>
      <c r="P913" s="39"/>
    </row>
    <row r="914" spans="1:16" ht="9.75" customHeight="1">
      <c r="A914" s="5"/>
      <c r="B914" s="33" t="s">
        <v>258</v>
      </c>
      <c r="C914" s="33"/>
      <c r="D914" s="34"/>
      <c r="E914" s="35"/>
      <c r="F914" s="35"/>
      <c r="G914" s="35"/>
      <c r="H914" s="35"/>
      <c r="I914" s="35"/>
      <c r="J914" s="35"/>
      <c r="K914" s="35"/>
      <c r="L914" s="35"/>
      <c r="M914" s="36"/>
      <c r="N914" s="37"/>
      <c r="O914" s="38"/>
      <c r="P914" s="39"/>
    </row>
    <row r="915" spans="1:16" ht="9.75" customHeight="1">
      <c r="A915" s="5"/>
      <c r="B915" s="33" t="s">
        <v>258</v>
      </c>
      <c r="C915" s="33"/>
      <c r="D915" s="34"/>
      <c r="E915" s="35"/>
      <c r="F915" s="35"/>
      <c r="G915" s="35"/>
      <c r="H915" s="35"/>
      <c r="I915" s="35"/>
      <c r="J915" s="35"/>
      <c r="K915" s="35"/>
      <c r="L915" s="35"/>
      <c r="M915" s="36"/>
      <c r="N915" s="37"/>
      <c r="O915" s="38"/>
      <c r="P915" s="39"/>
    </row>
    <row r="916" spans="1:16" ht="9.75" customHeight="1">
      <c r="A916" s="5"/>
      <c r="B916" s="33" t="s">
        <v>258</v>
      </c>
      <c r="C916" s="33"/>
      <c r="D916" s="34"/>
      <c r="E916" s="35"/>
      <c r="F916" s="35"/>
      <c r="G916" s="35"/>
      <c r="H916" s="35"/>
      <c r="I916" s="35"/>
      <c r="J916" s="35"/>
      <c r="K916" s="35"/>
      <c r="L916" s="35"/>
      <c r="M916" s="36"/>
      <c r="N916" s="37"/>
      <c r="O916" s="38"/>
      <c r="P916" s="39"/>
    </row>
    <row r="917" spans="1:16" ht="9.75" customHeight="1">
      <c r="A917" s="5"/>
      <c r="B917" s="33" t="s">
        <v>258</v>
      </c>
      <c r="C917" s="33"/>
      <c r="D917" s="34"/>
      <c r="E917" s="35"/>
      <c r="F917" s="35"/>
      <c r="G917" s="35"/>
      <c r="H917" s="35"/>
      <c r="I917" s="35"/>
      <c r="J917" s="35"/>
      <c r="K917" s="35"/>
      <c r="L917" s="35"/>
      <c r="M917" s="36"/>
      <c r="N917" s="37"/>
      <c r="O917" s="38"/>
      <c r="P917" s="39"/>
    </row>
    <row r="918" spans="1:16" ht="9.75" customHeight="1">
      <c r="A918" s="5"/>
      <c r="B918" s="33" t="s">
        <v>258</v>
      </c>
      <c r="C918" s="33"/>
      <c r="D918" s="34"/>
      <c r="E918" s="35"/>
      <c r="F918" s="35"/>
      <c r="G918" s="35"/>
      <c r="H918" s="35"/>
      <c r="I918" s="35"/>
      <c r="J918" s="35"/>
      <c r="K918" s="35"/>
      <c r="L918" s="35"/>
      <c r="M918" s="36"/>
      <c r="N918" s="37"/>
      <c r="O918" s="38"/>
      <c r="P918" s="39"/>
    </row>
    <row r="919" spans="1:16" ht="9.75" customHeight="1">
      <c r="A919" s="5"/>
      <c r="B919" s="33" t="s">
        <v>258</v>
      </c>
      <c r="C919" s="33"/>
      <c r="D919" s="34"/>
      <c r="E919" s="35"/>
      <c r="F919" s="35"/>
      <c r="G919" s="35"/>
      <c r="H919" s="35"/>
      <c r="I919" s="35"/>
      <c r="J919" s="35"/>
      <c r="K919" s="35"/>
      <c r="L919" s="35"/>
      <c r="M919" s="36"/>
      <c r="N919" s="37"/>
      <c r="O919" s="38"/>
      <c r="P919" s="39"/>
    </row>
    <row r="920" spans="1:16" ht="9.75" customHeight="1">
      <c r="A920" s="5"/>
      <c r="B920" s="33" t="s">
        <v>93</v>
      </c>
      <c r="C920" s="33"/>
      <c r="D920" s="34"/>
      <c r="E920" s="35"/>
      <c r="F920" s="35"/>
      <c r="G920" s="35"/>
      <c r="H920" s="35"/>
      <c r="I920" s="35"/>
      <c r="J920" s="35"/>
      <c r="K920" s="35"/>
      <c r="L920" s="35"/>
      <c r="M920" s="36"/>
      <c r="N920" s="37"/>
      <c r="O920" s="38"/>
      <c r="P920" s="39"/>
    </row>
    <row r="921" spans="1:16" ht="9.75" customHeight="1">
      <c r="A921" s="5"/>
      <c r="B921" s="33" t="s">
        <v>254</v>
      </c>
      <c r="C921" s="33"/>
      <c r="D921" s="34"/>
      <c r="E921" s="35"/>
      <c r="F921" s="35"/>
      <c r="G921" s="35"/>
      <c r="H921" s="35"/>
      <c r="I921" s="35"/>
      <c r="J921" s="35"/>
      <c r="K921" s="35"/>
      <c r="L921" s="35"/>
      <c r="M921" s="36"/>
      <c r="N921" s="37"/>
      <c r="O921" s="38"/>
      <c r="P921" s="39"/>
    </row>
    <row r="922" spans="1:16" ht="9.75" customHeight="1">
      <c r="A922" s="5"/>
      <c r="B922" s="33" t="s">
        <v>255</v>
      </c>
      <c r="C922" s="33"/>
      <c r="D922" s="34"/>
      <c r="E922" s="35"/>
      <c r="F922" s="35"/>
      <c r="G922" s="35"/>
      <c r="H922" s="35"/>
      <c r="I922" s="35"/>
      <c r="J922" s="35"/>
      <c r="K922" s="35"/>
      <c r="L922" s="35"/>
      <c r="M922" s="36"/>
      <c r="N922" s="37"/>
      <c r="O922" s="38"/>
      <c r="P922" s="39"/>
    </row>
    <row r="923" spans="1:16" ht="9.75" customHeight="1">
      <c r="A923" s="5"/>
      <c r="B923" s="33" t="s">
        <v>5</v>
      </c>
      <c r="C923" s="33"/>
      <c r="D923" s="34"/>
      <c r="E923" s="35"/>
      <c r="F923" s="35"/>
      <c r="G923" s="35"/>
      <c r="H923" s="35"/>
      <c r="I923" s="35"/>
      <c r="J923" s="35"/>
      <c r="K923" s="35"/>
      <c r="L923" s="35"/>
      <c r="M923" s="36"/>
      <c r="N923" s="37"/>
      <c r="O923" s="38"/>
      <c r="P923" s="39"/>
    </row>
    <row r="924" spans="1:16" ht="9.75" customHeight="1">
      <c r="A924" s="40"/>
      <c r="B924" s="41" t="s">
        <v>6</v>
      </c>
      <c r="C924" s="41">
        <f aca="true" t="shared" si="62" ref="C924:M924">SUM(C908:C923)</f>
        <v>126</v>
      </c>
      <c r="D924" s="42">
        <f t="shared" si="62"/>
        <v>0</v>
      </c>
      <c r="E924" s="43">
        <f t="shared" si="62"/>
        <v>0</v>
      </c>
      <c r="F924" s="43">
        <f t="shared" si="62"/>
        <v>0</v>
      </c>
      <c r="G924" s="43">
        <f t="shared" si="62"/>
        <v>0</v>
      </c>
      <c r="H924" s="43">
        <f t="shared" si="62"/>
        <v>0</v>
      </c>
      <c r="I924" s="43">
        <f t="shared" si="62"/>
        <v>0</v>
      </c>
      <c r="J924" s="43">
        <f t="shared" si="62"/>
        <v>1</v>
      </c>
      <c r="K924" s="43">
        <f t="shared" si="62"/>
        <v>1</v>
      </c>
      <c r="L924" s="43">
        <f t="shared" si="62"/>
        <v>3</v>
      </c>
      <c r="M924" s="44">
        <f t="shared" si="62"/>
        <v>1</v>
      </c>
      <c r="N924" s="45">
        <f>MIN(D924:M924)</f>
        <v>0</v>
      </c>
      <c r="O924" s="46">
        <f>C924-N924</f>
        <v>126</v>
      </c>
      <c r="P924" s="47">
        <f>O924/C924</f>
        <v>1</v>
      </c>
    </row>
    <row r="925" spans="1:16" ht="9.75" customHeight="1">
      <c r="A925" s="32" t="s">
        <v>96</v>
      </c>
      <c r="B925" s="48" t="s">
        <v>0</v>
      </c>
      <c r="C925" s="48"/>
      <c r="D925" s="49"/>
      <c r="E925" s="50"/>
      <c r="F925" s="50"/>
      <c r="G925" s="50"/>
      <c r="H925" s="50"/>
      <c r="I925" s="50"/>
      <c r="J925" s="50"/>
      <c r="K925" s="50"/>
      <c r="L925" s="50"/>
      <c r="M925" s="51"/>
      <c r="N925" s="52"/>
      <c r="O925" s="53"/>
      <c r="P925" s="54"/>
    </row>
    <row r="926" spans="1:16" ht="9.75" customHeight="1">
      <c r="A926" s="5"/>
      <c r="B926" s="33" t="s">
        <v>1</v>
      </c>
      <c r="C926" s="33"/>
      <c r="D926" s="34"/>
      <c r="E926" s="35"/>
      <c r="F926" s="35"/>
      <c r="G926" s="35"/>
      <c r="H926" s="35"/>
      <c r="I926" s="35"/>
      <c r="J926" s="35"/>
      <c r="K926" s="35"/>
      <c r="L926" s="35"/>
      <c r="M926" s="36"/>
      <c r="N926" s="37"/>
      <c r="O926" s="38"/>
      <c r="P926" s="39"/>
    </row>
    <row r="927" spans="1:16" ht="9.75" customHeight="1">
      <c r="A927" s="5"/>
      <c r="B927" s="33" t="s">
        <v>2</v>
      </c>
      <c r="C927" s="33">
        <v>184</v>
      </c>
      <c r="D927" s="34">
        <v>0</v>
      </c>
      <c r="E927" s="35">
        <v>0</v>
      </c>
      <c r="F927" s="35">
        <v>0</v>
      </c>
      <c r="G927" s="35">
        <v>0</v>
      </c>
      <c r="H927" s="35">
        <v>1</v>
      </c>
      <c r="I927" s="35">
        <v>0</v>
      </c>
      <c r="J927" s="35">
        <v>1</v>
      </c>
      <c r="K927" s="35">
        <v>0</v>
      </c>
      <c r="L927" s="35">
        <v>2</v>
      </c>
      <c r="M927" s="36">
        <v>2</v>
      </c>
      <c r="N927" s="37">
        <f>MIN(D927:M927)</f>
        <v>0</v>
      </c>
      <c r="O927" s="38">
        <f>C927-N927</f>
        <v>184</v>
      </c>
      <c r="P927" s="39">
        <f>O927/C927</f>
        <v>1</v>
      </c>
    </row>
    <row r="928" spans="1:16" ht="9.75" customHeight="1">
      <c r="A928" s="5"/>
      <c r="B928" s="33" t="s">
        <v>460</v>
      </c>
      <c r="C928" s="33"/>
      <c r="D928" s="34"/>
      <c r="E928" s="35"/>
      <c r="F928" s="35"/>
      <c r="G928" s="35"/>
      <c r="H928" s="35"/>
      <c r="I928" s="35"/>
      <c r="J928" s="35"/>
      <c r="K928" s="35"/>
      <c r="L928" s="35"/>
      <c r="M928" s="36"/>
      <c r="N928" s="37"/>
      <c r="O928" s="38"/>
      <c r="P928" s="39"/>
    </row>
    <row r="929" spans="1:16" ht="9.75" customHeight="1">
      <c r="A929" s="5"/>
      <c r="B929" s="33" t="s">
        <v>460</v>
      </c>
      <c r="C929" s="33"/>
      <c r="D929" s="34"/>
      <c r="E929" s="35"/>
      <c r="F929" s="35"/>
      <c r="G929" s="35"/>
      <c r="H929" s="35"/>
      <c r="I929" s="35"/>
      <c r="J929" s="35"/>
      <c r="K929" s="35"/>
      <c r="L929" s="35"/>
      <c r="M929" s="36"/>
      <c r="N929" s="37"/>
      <c r="O929" s="38"/>
      <c r="P929" s="39"/>
    </row>
    <row r="930" spans="1:16" ht="9.75" customHeight="1">
      <c r="A930" s="5"/>
      <c r="B930" s="33" t="s">
        <v>4</v>
      </c>
      <c r="C930" s="33"/>
      <c r="D930" s="34"/>
      <c r="E930" s="35"/>
      <c r="F930" s="35"/>
      <c r="G930" s="35"/>
      <c r="H930" s="35"/>
      <c r="I930" s="35"/>
      <c r="J930" s="35"/>
      <c r="K930" s="35"/>
      <c r="L930" s="35"/>
      <c r="M930" s="36"/>
      <c r="N930" s="37"/>
      <c r="O930" s="38"/>
      <c r="P930" s="39"/>
    </row>
    <row r="931" spans="1:16" ht="9.75" customHeight="1">
      <c r="A931" s="5"/>
      <c r="B931" s="33" t="s">
        <v>258</v>
      </c>
      <c r="C931" s="33"/>
      <c r="D931" s="34"/>
      <c r="E931" s="35"/>
      <c r="F931" s="35"/>
      <c r="G931" s="35"/>
      <c r="H931" s="35"/>
      <c r="I931" s="35"/>
      <c r="J931" s="35"/>
      <c r="K931" s="35"/>
      <c r="L931" s="35"/>
      <c r="M931" s="36"/>
      <c r="N931" s="37"/>
      <c r="O931" s="38"/>
      <c r="P931" s="39"/>
    </row>
    <row r="932" spans="1:16" ht="9.75" customHeight="1">
      <c r="A932" s="5"/>
      <c r="B932" s="33" t="s">
        <v>258</v>
      </c>
      <c r="C932" s="33"/>
      <c r="D932" s="34"/>
      <c r="E932" s="35"/>
      <c r="F932" s="35"/>
      <c r="G932" s="35"/>
      <c r="H932" s="35"/>
      <c r="I932" s="35"/>
      <c r="J932" s="35"/>
      <c r="K932" s="35"/>
      <c r="L932" s="35"/>
      <c r="M932" s="36"/>
      <c r="N932" s="37"/>
      <c r="O932" s="38"/>
      <c r="P932" s="39"/>
    </row>
    <row r="933" spans="1:16" ht="9.75" customHeight="1">
      <c r="A933" s="5"/>
      <c r="B933" s="33" t="s">
        <v>258</v>
      </c>
      <c r="C933" s="33"/>
      <c r="D933" s="34"/>
      <c r="E933" s="35"/>
      <c r="F933" s="35"/>
      <c r="G933" s="35"/>
      <c r="H933" s="35"/>
      <c r="I933" s="35"/>
      <c r="J933" s="35"/>
      <c r="K933" s="35"/>
      <c r="L933" s="35"/>
      <c r="M933" s="36"/>
      <c r="N933" s="37"/>
      <c r="O933" s="38"/>
      <c r="P933" s="39"/>
    </row>
    <row r="934" spans="1:16" ht="9.75" customHeight="1">
      <c r="A934" s="5"/>
      <c r="B934" s="33" t="s">
        <v>258</v>
      </c>
      <c r="C934" s="33"/>
      <c r="D934" s="34"/>
      <c r="E934" s="35"/>
      <c r="F934" s="35"/>
      <c r="G934" s="35"/>
      <c r="H934" s="35"/>
      <c r="I934" s="35"/>
      <c r="J934" s="35"/>
      <c r="K934" s="35"/>
      <c r="L934" s="35"/>
      <c r="M934" s="36"/>
      <c r="N934" s="37"/>
      <c r="O934" s="38"/>
      <c r="P934" s="39"/>
    </row>
    <row r="935" spans="1:16" ht="9.75" customHeight="1">
      <c r="A935" s="5"/>
      <c r="B935" s="33" t="s">
        <v>258</v>
      </c>
      <c r="C935" s="33"/>
      <c r="D935" s="34"/>
      <c r="E935" s="35"/>
      <c r="F935" s="35"/>
      <c r="G935" s="35"/>
      <c r="H935" s="35"/>
      <c r="I935" s="35"/>
      <c r="J935" s="35"/>
      <c r="K935" s="35"/>
      <c r="L935" s="35"/>
      <c r="M935" s="36"/>
      <c r="N935" s="37"/>
      <c r="O935" s="38"/>
      <c r="P935" s="39"/>
    </row>
    <row r="936" spans="1:16" ht="9.75" customHeight="1">
      <c r="A936" s="5"/>
      <c r="B936" s="33" t="s">
        <v>258</v>
      </c>
      <c r="C936" s="33"/>
      <c r="D936" s="34"/>
      <c r="E936" s="35"/>
      <c r="F936" s="35"/>
      <c r="G936" s="35"/>
      <c r="H936" s="35"/>
      <c r="I936" s="35"/>
      <c r="J936" s="35"/>
      <c r="K936" s="35"/>
      <c r="L936" s="35"/>
      <c r="M936" s="36"/>
      <c r="N936" s="37"/>
      <c r="O936" s="38"/>
      <c r="P936" s="39"/>
    </row>
    <row r="937" spans="1:16" ht="9.75" customHeight="1">
      <c r="A937" s="5"/>
      <c r="B937" s="33" t="s">
        <v>93</v>
      </c>
      <c r="C937" s="33"/>
      <c r="D937" s="34"/>
      <c r="E937" s="35"/>
      <c r="F937" s="35"/>
      <c r="G937" s="35"/>
      <c r="H937" s="35"/>
      <c r="I937" s="35"/>
      <c r="J937" s="35"/>
      <c r="K937" s="35"/>
      <c r="L937" s="35"/>
      <c r="M937" s="36"/>
      <c r="N937" s="37"/>
      <c r="O937" s="38"/>
      <c r="P937" s="39"/>
    </row>
    <row r="938" spans="1:16" ht="9.75" customHeight="1">
      <c r="A938" s="5"/>
      <c r="B938" s="33" t="s">
        <v>254</v>
      </c>
      <c r="C938" s="33">
        <v>1</v>
      </c>
      <c r="D938" s="34">
        <v>1</v>
      </c>
      <c r="E938" s="35">
        <v>1</v>
      </c>
      <c r="F938" s="35">
        <v>0</v>
      </c>
      <c r="G938" s="35">
        <v>0</v>
      </c>
      <c r="H938" s="35">
        <v>0</v>
      </c>
      <c r="I938" s="35">
        <v>0</v>
      </c>
      <c r="J938" s="35">
        <v>0</v>
      </c>
      <c r="K938" s="35">
        <v>0</v>
      </c>
      <c r="L938" s="35">
        <v>0</v>
      </c>
      <c r="M938" s="36">
        <v>0</v>
      </c>
      <c r="N938" s="37">
        <f>MIN(D938:M938)</f>
        <v>0</v>
      </c>
      <c r="O938" s="38">
        <f>C938-N938</f>
        <v>1</v>
      </c>
      <c r="P938" s="39">
        <f>O938/C938</f>
        <v>1</v>
      </c>
    </row>
    <row r="939" spans="1:16" ht="9.75" customHeight="1">
      <c r="A939" s="5"/>
      <c r="B939" s="33" t="s">
        <v>255</v>
      </c>
      <c r="C939" s="33"/>
      <c r="D939" s="34"/>
      <c r="E939" s="35"/>
      <c r="F939" s="35"/>
      <c r="G939" s="35"/>
      <c r="H939" s="35"/>
      <c r="I939" s="35"/>
      <c r="J939" s="35"/>
      <c r="K939" s="35"/>
      <c r="L939" s="35"/>
      <c r="M939" s="36"/>
      <c r="N939" s="37"/>
      <c r="O939" s="38"/>
      <c r="P939" s="39"/>
    </row>
    <row r="940" spans="1:16" ht="9.75" customHeight="1">
      <c r="A940" s="5"/>
      <c r="B940" s="33" t="s">
        <v>5</v>
      </c>
      <c r="C940" s="33"/>
      <c r="D940" s="34"/>
      <c r="E940" s="35"/>
      <c r="F940" s="35"/>
      <c r="G940" s="35"/>
      <c r="H940" s="35"/>
      <c r="I940" s="35"/>
      <c r="J940" s="35"/>
      <c r="K940" s="35"/>
      <c r="L940" s="35"/>
      <c r="M940" s="36"/>
      <c r="N940" s="37"/>
      <c r="O940" s="38"/>
      <c r="P940" s="39"/>
    </row>
    <row r="941" spans="1:16" ht="9.75" customHeight="1">
      <c r="A941" s="40"/>
      <c r="B941" s="41" t="s">
        <v>6</v>
      </c>
      <c r="C941" s="41">
        <f aca="true" t="shared" si="63" ref="C941:M941">SUM(C925:C940)</f>
        <v>185</v>
      </c>
      <c r="D941" s="42">
        <f t="shared" si="63"/>
        <v>1</v>
      </c>
      <c r="E941" s="43">
        <f t="shared" si="63"/>
        <v>1</v>
      </c>
      <c r="F941" s="43">
        <f t="shared" si="63"/>
        <v>0</v>
      </c>
      <c r="G941" s="43">
        <f t="shared" si="63"/>
        <v>0</v>
      </c>
      <c r="H941" s="43">
        <f t="shared" si="63"/>
        <v>1</v>
      </c>
      <c r="I941" s="43">
        <f t="shared" si="63"/>
        <v>0</v>
      </c>
      <c r="J941" s="43">
        <f t="shared" si="63"/>
        <v>1</v>
      </c>
      <c r="K941" s="43">
        <f t="shared" si="63"/>
        <v>0</v>
      </c>
      <c r="L941" s="43">
        <f t="shared" si="63"/>
        <v>2</v>
      </c>
      <c r="M941" s="44">
        <f t="shared" si="63"/>
        <v>2</v>
      </c>
      <c r="N941" s="45">
        <f>MIN(D941:M941)</f>
        <v>0</v>
      </c>
      <c r="O941" s="46">
        <f>C941-N941</f>
        <v>185</v>
      </c>
      <c r="P941" s="47">
        <f>O941/C941</f>
        <v>1</v>
      </c>
    </row>
    <row r="942" spans="1:16" ht="9.75" customHeight="1">
      <c r="A942" s="32" t="s">
        <v>97</v>
      </c>
      <c r="B942" s="48" t="s">
        <v>0</v>
      </c>
      <c r="C942" s="48"/>
      <c r="D942" s="49"/>
      <c r="E942" s="50"/>
      <c r="F942" s="50"/>
      <c r="G942" s="50"/>
      <c r="H942" s="50"/>
      <c r="I942" s="50"/>
      <c r="J942" s="50"/>
      <c r="K942" s="50"/>
      <c r="L942" s="50"/>
      <c r="M942" s="51"/>
      <c r="N942" s="52"/>
      <c r="O942" s="53"/>
      <c r="P942" s="54"/>
    </row>
    <row r="943" spans="1:16" ht="9.75" customHeight="1">
      <c r="A943" s="5"/>
      <c r="B943" s="33" t="s">
        <v>1</v>
      </c>
      <c r="C943" s="33"/>
      <c r="D943" s="34"/>
      <c r="E943" s="35"/>
      <c r="F943" s="35"/>
      <c r="G943" s="35"/>
      <c r="H943" s="35"/>
      <c r="I943" s="35"/>
      <c r="J943" s="35"/>
      <c r="K943" s="35"/>
      <c r="L943" s="35"/>
      <c r="M943" s="36"/>
      <c r="N943" s="37"/>
      <c r="O943" s="38"/>
      <c r="P943" s="39"/>
    </row>
    <row r="944" spans="1:16" ht="9.75" customHeight="1">
      <c r="A944" s="5"/>
      <c r="B944" s="33" t="s">
        <v>2</v>
      </c>
      <c r="C944" s="33">
        <v>189</v>
      </c>
      <c r="D944" s="34">
        <v>0</v>
      </c>
      <c r="E944" s="35">
        <v>0</v>
      </c>
      <c r="F944" s="35">
        <v>0</v>
      </c>
      <c r="G944" s="35">
        <v>0</v>
      </c>
      <c r="H944" s="35">
        <v>0</v>
      </c>
      <c r="I944" s="35">
        <v>0</v>
      </c>
      <c r="J944" s="35">
        <v>0</v>
      </c>
      <c r="K944" s="35">
        <v>0</v>
      </c>
      <c r="L944" s="35">
        <v>0</v>
      </c>
      <c r="M944" s="36">
        <v>1</v>
      </c>
      <c r="N944" s="37">
        <f>MIN(D944:M944)</f>
        <v>0</v>
      </c>
      <c r="O944" s="38">
        <f>C944-N944</f>
        <v>189</v>
      </c>
      <c r="P944" s="39">
        <f>O944/C944</f>
        <v>1</v>
      </c>
    </row>
    <row r="945" spans="1:16" ht="9.75" customHeight="1">
      <c r="A945" s="5"/>
      <c r="B945" s="33" t="s">
        <v>460</v>
      </c>
      <c r="C945" s="33"/>
      <c r="D945" s="34"/>
      <c r="E945" s="35"/>
      <c r="F945" s="35"/>
      <c r="G945" s="35"/>
      <c r="H945" s="35"/>
      <c r="I945" s="35"/>
      <c r="J945" s="35"/>
      <c r="K945" s="35"/>
      <c r="L945" s="35"/>
      <c r="M945" s="36"/>
      <c r="N945" s="37"/>
      <c r="O945" s="38"/>
      <c r="P945" s="39"/>
    </row>
    <row r="946" spans="1:16" ht="9.75" customHeight="1">
      <c r="A946" s="5"/>
      <c r="B946" s="33" t="s">
        <v>460</v>
      </c>
      <c r="C946" s="33"/>
      <c r="D946" s="34"/>
      <c r="E946" s="35"/>
      <c r="F946" s="35"/>
      <c r="G946" s="35"/>
      <c r="H946" s="35"/>
      <c r="I946" s="35"/>
      <c r="J946" s="35"/>
      <c r="K946" s="35"/>
      <c r="L946" s="35"/>
      <c r="M946" s="36"/>
      <c r="N946" s="37"/>
      <c r="O946" s="38"/>
      <c r="P946" s="39"/>
    </row>
    <row r="947" spans="1:16" ht="9.75" customHeight="1">
      <c r="A947" s="5"/>
      <c r="B947" s="33" t="s">
        <v>4</v>
      </c>
      <c r="C947" s="33"/>
      <c r="D947" s="34"/>
      <c r="E947" s="35"/>
      <c r="F947" s="35"/>
      <c r="G947" s="35"/>
      <c r="H947" s="35"/>
      <c r="I947" s="35"/>
      <c r="J947" s="35"/>
      <c r="K947" s="35"/>
      <c r="L947" s="35"/>
      <c r="M947" s="36"/>
      <c r="N947" s="37"/>
      <c r="O947" s="38"/>
      <c r="P947" s="39"/>
    </row>
    <row r="948" spans="1:16" ht="9.75" customHeight="1">
      <c r="A948" s="5"/>
      <c r="B948" s="33" t="s">
        <v>258</v>
      </c>
      <c r="C948" s="33"/>
      <c r="D948" s="34"/>
      <c r="E948" s="35"/>
      <c r="F948" s="35"/>
      <c r="G948" s="35"/>
      <c r="H948" s="35"/>
      <c r="I948" s="35"/>
      <c r="J948" s="35"/>
      <c r="K948" s="35"/>
      <c r="L948" s="35"/>
      <c r="M948" s="36"/>
      <c r="N948" s="37"/>
      <c r="O948" s="38"/>
      <c r="P948" s="39"/>
    </row>
    <row r="949" spans="1:16" ht="9.75" customHeight="1">
      <c r="A949" s="5"/>
      <c r="B949" s="33" t="s">
        <v>258</v>
      </c>
      <c r="C949" s="33"/>
      <c r="D949" s="34"/>
      <c r="E949" s="35"/>
      <c r="F949" s="35"/>
      <c r="G949" s="35"/>
      <c r="H949" s="35"/>
      <c r="I949" s="35"/>
      <c r="J949" s="35"/>
      <c r="K949" s="35"/>
      <c r="L949" s="35"/>
      <c r="M949" s="36"/>
      <c r="N949" s="37"/>
      <c r="O949" s="38"/>
      <c r="P949" s="39"/>
    </row>
    <row r="950" spans="1:16" ht="9.75" customHeight="1">
      <c r="A950" s="5"/>
      <c r="B950" s="33" t="s">
        <v>258</v>
      </c>
      <c r="C950" s="33"/>
      <c r="D950" s="34"/>
      <c r="E950" s="35"/>
      <c r="F950" s="35"/>
      <c r="G950" s="35"/>
      <c r="H950" s="35"/>
      <c r="I950" s="35"/>
      <c r="J950" s="35"/>
      <c r="K950" s="35"/>
      <c r="L950" s="35"/>
      <c r="M950" s="36"/>
      <c r="N950" s="37"/>
      <c r="O950" s="38"/>
      <c r="P950" s="39"/>
    </row>
    <row r="951" spans="1:16" ht="9.75" customHeight="1">
      <c r="A951" s="5"/>
      <c r="B951" s="33" t="s">
        <v>258</v>
      </c>
      <c r="C951" s="33"/>
      <c r="D951" s="34"/>
      <c r="E951" s="35"/>
      <c r="F951" s="35"/>
      <c r="G951" s="35"/>
      <c r="H951" s="35"/>
      <c r="I951" s="35"/>
      <c r="J951" s="35"/>
      <c r="K951" s="35"/>
      <c r="L951" s="35"/>
      <c r="M951" s="36"/>
      <c r="N951" s="37"/>
      <c r="O951" s="38"/>
      <c r="P951" s="39"/>
    </row>
    <row r="952" spans="1:16" ht="9.75" customHeight="1">
      <c r="A952" s="5"/>
      <c r="B952" s="33" t="s">
        <v>258</v>
      </c>
      <c r="C952" s="33"/>
      <c r="D952" s="34"/>
      <c r="E952" s="35"/>
      <c r="F952" s="35"/>
      <c r="G952" s="35"/>
      <c r="H952" s="35"/>
      <c r="I952" s="35"/>
      <c r="J952" s="35"/>
      <c r="K952" s="35"/>
      <c r="L952" s="35"/>
      <c r="M952" s="36"/>
      <c r="N952" s="37"/>
      <c r="O952" s="38"/>
      <c r="P952" s="39"/>
    </row>
    <row r="953" spans="1:16" ht="9.75" customHeight="1">
      <c r="A953" s="5"/>
      <c r="B953" s="33" t="s">
        <v>258</v>
      </c>
      <c r="C953" s="33"/>
      <c r="D953" s="34"/>
      <c r="E953" s="35"/>
      <c r="F953" s="35"/>
      <c r="G953" s="35"/>
      <c r="H953" s="35"/>
      <c r="I953" s="35"/>
      <c r="J953" s="35"/>
      <c r="K953" s="35"/>
      <c r="L953" s="35"/>
      <c r="M953" s="36"/>
      <c r="N953" s="37"/>
      <c r="O953" s="38"/>
      <c r="P953" s="39"/>
    </row>
    <row r="954" spans="1:16" ht="9.75" customHeight="1">
      <c r="A954" s="5"/>
      <c r="B954" s="33" t="s">
        <v>93</v>
      </c>
      <c r="C954" s="33"/>
      <c r="D954" s="34"/>
      <c r="E954" s="35"/>
      <c r="F954" s="35"/>
      <c r="G954" s="35"/>
      <c r="H954" s="35"/>
      <c r="I954" s="35"/>
      <c r="J954" s="35"/>
      <c r="K954" s="35"/>
      <c r="L954" s="35"/>
      <c r="M954" s="36"/>
      <c r="N954" s="37"/>
      <c r="O954" s="38"/>
      <c r="P954" s="39"/>
    </row>
    <row r="955" spans="1:16" ht="9.75" customHeight="1">
      <c r="A955" s="5"/>
      <c r="B955" s="33" t="s">
        <v>254</v>
      </c>
      <c r="C955" s="33"/>
      <c r="D955" s="34"/>
      <c r="E955" s="35"/>
      <c r="F955" s="35"/>
      <c r="G955" s="35"/>
      <c r="H955" s="35"/>
      <c r="I955" s="35"/>
      <c r="J955" s="35"/>
      <c r="K955" s="35"/>
      <c r="L955" s="35"/>
      <c r="M955" s="36"/>
      <c r="N955" s="37"/>
      <c r="O955" s="38"/>
      <c r="P955" s="39"/>
    </row>
    <row r="956" spans="1:16" ht="9.75" customHeight="1">
      <c r="A956" s="5"/>
      <c r="B956" s="33" t="s">
        <v>255</v>
      </c>
      <c r="C956" s="33"/>
      <c r="D956" s="34"/>
      <c r="E956" s="35"/>
      <c r="F956" s="35"/>
      <c r="G956" s="35"/>
      <c r="H956" s="35"/>
      <c r="I956" s="35"/>
      <c r="J956" s="35"/>
      <c r="K956" s="35"/>
      <c r="L956" s="35"/>
      <c r="M956" s="36"/>
      <c r="N956" s="37"/>
      <c r="O956" s="38"/>
      <c r="P956" s="39"/>
    </row>
    <row r="957" spans="1:16" ht="9.75" customHeight="1">
      <c r="A957" s="5"/>
      <c r="B957" s="33" t="s">
        <v>5</v>
      </c>
      <c r="C957" s="33"/>
      <c r="D957" s="34"/>
      <c r="E957" s="35"/>
      <c r="F957" s="35"/>
      <c r="G957" s="35"/>
      <c r="H957" s="35"/>
      <c r="I957" s="35"/>
      <c r="J957" s="35"/>
      <c r="K957" s="35"/>
      <c r="L957" s="35"/>
      <c r="M957" s="36"/>
      <c r="N957" s="37"/>
      <c r="O957" s="38"/>
      <c r="P957" s="39"/>
    </row>
    <row r="958" spans="1:16" ht="9.75" customHeight="1">
      <c r="A958" s="40"/>
      <c r="B958" s="41" t="s">
        <v>6</v>
      </c>
      <c r="C958" s="41">
        <f aca="true" t="shared" si="64" ref="C958:M958">SUM(C942:C957)</f>
        <v>189</v>
      </c>
      <c r="D958" s="42">
        <f t="shared" si="64"/>
        <v>0</v>
      </c>
      <c r="E958" s="43">
        <f t="shared" si="64"/>
        <v>0</v>
      </c>
      <c r="F958" s="43">
        <f t="shared" si="64"/>
        <v>0</v>
      </c>
      <c r="G958" s="43">
        <f t="shared" si="64"/>
        <v>0</v>
      </c>
      <c r="H958" s="43">
        <f t="shared" si="64"/>
        <v>0</v>
      </c>
      <c r="I958" s="43">
        <f t="shared" si="64"/>
        <v>0</v>
      </c>
      <c r="J958" s="43">
        <f t="shared" si="64"/>
        <v>0</v>
      </c>
      <c r="K958" s="43">
        <f t="shared" si="64"/>
        <v>0</v>
      </c>
      <c r="L958" s="43">
        <f t="shared" si="64"/>
        <v>0</v>
      </c>
      <c r="M958" s="44">
        <f t="shared" si="64"/>
        <v>1</v>
      </c>
      <c r="N958" s="45">
        <f>MIN(D958:M958)</f>
        <v>0</v>
      </c>
      <c r="O958" s="46">
        <f>C958-N958</f>
        <v>189</v>
      </c>
      <c r="P958" s="47">
        <f>O958/C958</f>
        <v>1</v>
      </c>
    </row>
    <row r="959" spans="1:16" ht="9.75" customHeight="1">
      <c r="A959" s="32" t="s">
        <v>98</v>
      </c>
      <c r="B959" s="48" t="s">
        <v>0</v>
      </c>
      <c r="C959" s="48"/>
      <c r="D959" s="49"/>
      <c r="E959" s="50"/>
      <c r="F959" s="50"/>
      <c r="G959" s="50"/>
      <c r="H959" s="50"/>
      <c r="I959" s="50"/>
      <c r="J959" s="50"/>
      <c r="K959" s="50"/>
      <c r="L959" s="50"/>
      <c r="M959" s="51"/>
      <c r="N959" s="52"/>
      <c r="O959" s="53"/>
      <c r="P959" s="54"/>
    </row>
    <row r="960" spans="1:16" ht="9.75" customHeight="1">
      <c r="A960" s="5"/>
      <c r="B960" s="33" t="s">
        <v>1</v>
      </c>
      <c r="C960" s="33">
        <v>136</v>
      </c>
      <c r="D960" s="34">
        <v>114</v>
      </c>
      <c r="E960" s="35">
        <v>82</v>
      </c>
      <c r="F960" s="35">
        <v>44</v>
      </c>
      <c r="G960" s="35">
        <v>12</v>
      </c>
      <c r="H960" s="35">
        <v>9</v>
      </c>
      <c r="I960" s="35">
        <v>7</v>
      </c>
      <c r="J960" s="35">
        <v>7</v>
      </c>
      <c r="K960" s="35">
        <v>12</v>
      </c>
      <c r="L960" s="35">
        <v>23</v>
      </c>
      <c r="M960" s="36">
        <v>54</v>
      </c>
      <c r="N960" s="37">
        <f>MIN(D960:M960)</f>
        <v>7</v>
      </c>
      <c r="O960" s="38">
        <f>C960-N960</f>
        <v>129</v>
      </c>
      <c r="P960" s="39">
        <f>O960/C960</f>
        <v>0.9485294117647058</v>
      </c>
    </row>
    <row r="961" spans="1:16" ht="9.75" customHeight="1">
      <c r="A961" s="5"/>
      <c r="B961" s="33" t="s">
        <v>2</v>
      </c>
      <c r="C961" s="33">
        <v>51</v>
      </c>
      <c r="D961" s="34">
        <v>0</v>
      </c>
      <c r="E961" s="35">
        <v>0</v>
      </c>
      <c r="F961" s="35">
        <v>0</v>
      </c>
      <c r="G961" s="35">
        <v>0</v>
      </c>
      <c r="H961" s="35">
        <v>0</v>
      </c>
      <c r="I961" s="35">
        <v>0</v>
      </c>
      <c r="J961" s="35">
        <v>0</v>
      </c>
      <c r="K961" s="35">
        <v>0</v>
      </c>
      <c r="L961" s="35">
        <v>0</v>
      </c>
      <c r="M961" s="36">
        <v>1</v>
      </c>
      <c r="N961" s="37">
        <f>MIN(D961:M961)</f>
        <v>0</v>
      </c>
      <c r="O961" s="38">
        <f>C961-N961</f>
        <v>51</v>
      </c>
      <c r="P961" s="39">
        <f>O961/C961</f>
        <v>1</v>
      </c>
    </row>
    <row r="962" spans="1:16" ht="9.75" customHeight="1">
      <c r="A962" s="5"/>
      <c r="B962" s="33" t="s">
        <v>460</v>
      </c>
      <c r="C962" s="33"/>
      <c r="D962" s="34"/>
      <c r="E962" s="35"/>
      <c r="F962" s="35"/>
      <c r="G962" s="35"/>
      <c r="H962" s="35"/>
      <c r="I962" s="35"/>
      <c r="J962" s="35"/>
      <c r="K962" s="35"/>
      <c r="L962" s="35"/>
      <c r="M962" s="36"/>
      <c r="N962" s="37"/>
      <c r="O962" s="38"/>
      <c r="P962" s="39"/>
    </row>
    <row r="963" spans="1:16" ht="9.75" customHeight="1">
      <c r="A963" s="5"/>
      <c r="B963" s="33" t="s">
        <v>460</v>
      </c>
      <c r="C963" s="33"/>
      <c r="D963" s="34"/>
      <c r="E963" s="35"/>
      <c r="F963" s="35"/>
      <c r="G963" s="35"/>
      <c r="H963" s="35"/>
      <c r="I963" s="35"/>
      <c r="J963" s="35"/>
      <c r="K963" s="35"/>
      <c r="L963" s="35"/>
      <c r="M963" s="36"/>
      <c r="N963" s="37"/>
      <c r="O963" s="38"/>
      <c r="P963" s="39"/>
    </row>
    <row r="964" spans="1:16" ht="9.75" customHeight="1">
      <c r="A964" s="5"/>
      <c r="B964" s="33" t="s">
        <v>4</v>
      </c>
      <c r="C964" s="33"/>
      <c r="D964" s="34"/>
      <c r="E964" s="35"/>
      <c r="F964" s="35"/>
      <c r="G964" s="35"/>
      <c r="H964" s="35"/>
      <c r="I964" s="35"/>
      <c r="J964" s="35"/>
      <c r="K964" s="35"/>
      <c r="L964" s="35"/>
      <c r="M964" s="36"/>
      <c r="N964" s="37"/>
      <c r="O964" s="38"/>
      <c r="P964" s="39"/>
    </row>
    <row r="965" spans="1:16" ht="9.75" customHeight="1">
      <c r="A965" s="5"/>
      <c r="B965" s="33" t="s">
        <v>258</v>
      </c>
      <c r="C965" s="33"/>
      <c r="D965" s="34"/>
      <c r="E965" s="35"/>
      <c r="F965" s="35"/>
      <c r="G965" s="35"/>
      <c r="H965" s="35"/>
      <c r="I965" s="35"/>
      <c r="J965" s="35"/>
      <c r="K965" s="35"/>
      <c r="L965" s="35"/>
      <c r="M965" s="36"/>
      <c r="N965" s="37"/>
      <c r="O965" s="38"/>
      <c r="P965" s="39"/>
    </row>
    <row r="966" spans="1:16" ht="9.75" customHeight="1">
      <c r="A966" s="5"/>
      <c r="B966" s="33" t="s">
        <v>258</v>
      </c>
      <c r="C966" s="33"/>
      <c r="D966" s="34"/>
      <c r="E966" s="35"/>
      <c r="F966" s="35"/>
      <c r="G966" s="35"/>
      <c r="H966" s="35"/>
      <c r="I966" s="35"/>
      <c r="J966" s="35"/>
      <c r="K966" s="35"/>
      <c r="L966" s="35"/>
      <c r="M966" s="36"/>
      <c r="N966" s="37"/>
      <c r="O966" s="38"/>
      <c r="P966" s="39"/>
    </row>
    <row r="967" spans="1:16" ht="9.75" customHeight="1">
      <c r="A967" s="5"/>
      <c r="B967" s="33" t="s">
        <v>258</v>
      </c>
      <c r="C967" s="33"/>
      <c r="D967" s="34"/>
      <c r="E967" s="35"/>
      <c r="F967" s="35"/>
      <c r="G967" s="35"/>
      <c r="H967" s="35"/>
      <c r="I967" s="35"/>
      <c r="J967" s="35"/>
      <c r="K967" s="35"/>
      <c r="L967" s="35"/>
      <c r="M967" s="36"/>
      <c r="N967" s="37"/>
      <c r="O967" s="38"/>
      <c r="P967" s="39"/>
    </row>
    <row r="968" spans="1:16" ht="9.75" customHeight="1">
      <c r="A968" s="5"/>
      <c r="B968" s="33" t="s">
        <v>258</v>
      </c>
      <c r="C968" s="33"/>
      <c r="D968" s="34"/>
      <c r="E968" s="35"/>
      <c r="F968" s="35"/>
      <c r="G968" s="35"/>
      <c r="H968" s="35"/>
      <c r="I968" s="35"/>
      <c r="J968" s="35"/>
      <c r="K968" s="35"/>
      <c r="L968" s="35"/>
      <c r="M968" s="36"/>
      <c r="N968" s="37"/>
      <c r="O968" s="38"/>
      <c r="P968" s="39"/>
    </row>
    <row r="969" spans="1:16" ht="9.75" customHeight="1">
      <c r="A969" s="5"/>
      <c r="B969" s="33" t="s">
        <v>258</v>
      </c>
      <c r="C969" s="33"/>
      <c r="D969" s="34"/>
      <c r="E969" s="35"/>
      <c r="F969" s="35"/>
      <c r="G969" s="35"/>
      <c r="H969" s="35"/>
      <c r="I969" s="35"/>
      <c r="J969" s="35"/>
      <c r="K969" s="35"/>
      <c r="L969" s="35"/>
      <c r="M969" s="36"/>
      <c r="N969" s="37"/>
      <c r="O969" s="38"/>
      <c r="P969" s="39"/>
    </row>
    <row r="970" spans="1:16" ht="9.75" customHeight="1">
      <c r="A970" s="5"/>
      <c r="B970" s="33" t="s">
        <v>258</v>
      </c>
      <c r="C970" s="33"/>
      <c r="D970" s="34"/>
      <c r="E970" s="35"/>
      <c r="F970" s="35"/>
      <c r="G970" s="35"/>
      <c r="H970" s="35"/>
      <c r="I970" s="35"/>
      <c r="J970" s="35"/>
      <c r="K970" s="35"/>
      <c r="L970" s="35"/>
      <c r="M970" s="36"/>
      <c r="N970" s="37"/>
      <c r="O970" s="38"/>
      <c r="P970" s="39"/>
    </row>
    <row r="971" spans="1:16" ht="9.75" customHeight="1">
      <c r="A971" s="5"/>
      <c r="B971" s="33" t="s">
        <v>93</v>
      </c>
      <c r="C971" s="33"/>
      <c r="D971" s="34"/>
      <c r="E971" s="35"/>
      <c r="F971" s="35"/>
      <c r="G971" s="35"/>
      <c r="H971" s="35"/>
      <c r="I971" s="35"/>
      <c r="J971" s="35"/>
      <c r="K971" s="35"/>
      <c r="L971" s="35"/>
      <c r="M971" s="36"/>
      <c r="N971" s="37"/>
      <c r="O971" s="38"/>
      <c r="P971" s="39"/>
    </row>
    <row r="972" spans="1:16" ht="9.75" customHeight="1">
      <c r="A972" s="5"/>
      <c r="B972" s="33" t="s">
        <v>254</v>
      </c>
      <c r="C972" s="33"/>
      <c r="D972" s="34"/>
      <c r="E972" s="35"/>
      <c r="F972" s="35"/>
      <c r="G972" s="35"/>
      <c r="H972" s="35"/>
      <c r="I972" s="35"/>
      <c r="J972" s="35"/>
      <c r="K972" s="35"/>
      <c r="L972" s="35"/>
      <c r="M972" s="36"/>
      <c r="N972" s="37"/>
      <c r="O972" s="38"/>
      <c r="P972" s="39"/>
    </row>
    <row r="973" spans="1:16" ht="9.75" customHeight="1">
      <c r="A973" s="5"/>
      <c r="B973" s="33" t="s">
        <v>255</v>
      </c>
      <c r="C973" s="33"/>
      <c r="D973" s="34"/>
      <c r="E973" s="35"/>
      <c r="F973" s="35"/>
      <c r="G973" s="35"/>
      <c r="H973" s="35"/>
      <c r="I973" s="35"/>
      <c r="J973" s="35"/>
      <c r="K973" s="35"/>
      <c r="L973" s="35"/>
      <c r="M973" s="36"/>
      <c r="N973" s="37"/>
      <c r="O973" s="38"/>
      <c r="P973" s="39"/>
    </row>
    <row r="974" spans="1:16" ht="9.75" customHeight="1">
      <c r="A974" s="5"/>
      <c r="B974" s="33" t="s">
        <v>5</v>
      </c>
      <c r="C974" s="33"/>
      <c r="D974" s="34"/>
      <c r="E974" s="35"/>
      <c r="F974" s="35"/>
      <c r="G974" s="35"/>
      <c r="H974" s="35"/>
      <c r="I974" s="35"/>
      <c r="J974" s="35"/>
      <c r="K974" s="35"/>
      <c r="L974" s="35"/>
      <c r="M974" s="36"/>
      <c r="N974" s="37"/>
      <c r="O974" s="38"/>
      <c r="P974" s="39"/>
    </row>
    <row r="975" spans="1:16" ht="9.75" customHeight="1">
      <c r="A975" s="40"/>
      <c r="B975" s="41" t="s">
        <v>6</v>
      </c>
      <c r="C975" s="41">
        <f aca="true" t="shared" si="65" ref="C975:M975">SUM(C959:C974)</f>
        <v>187</v>
      </c>
      <c r="D975" s="42">
        <f t="shared" si="65"/>
        <v>114</v>
      </c>
      <c r="E975" s="43">
        <f t="shared" si="65"/>
        <v>82</v>
      </c>
      <c r="F975" s="43">
        <f t="shared" si="65"/>
        <v>44</v>
      </c>
      <c r="G975" s="43">
        <f t="shared" si="65"/>
        <v>12</v>
      </c>
      <c r="H975" s="43">
        <f t="shared" si="65"/>
        <v>9</v>
      </c>
      <c r="I975" s="43">
        <f t="shared" si="65"/>
        <v>7</v>
      </c>
      <c r="J975" s="43">
        <f t="shared" si="65"/>
        <v>7</v>
      </c>
      <c r="K975" s="43">
        <f t="shared" si="65"/>
        <v>12</v>
      </c>
      <c r="L975" s="43">
        <f t="shared" si="65"/>
        <v>23</v>
      </c>
      <c r="M975" s="44">
        <f t="shared" si="65"/>
        <v>55</v>
      </c>
      <c r="N975" s="45">
        <f>MIN(D975:M975)</f>
        <v>7</v>
      </c>
      <c r="O975" s="46">
        <f>C975-N975</f>
        <v>180</v>
      </c>
      <c r="P975" s="47">
        <f>O975/C975</f>
        <v>0.9625668449197861</v>
      </c>
    </row>
    <row r="976" spans="1:16" ht="9.75" customHeight="1">
      <c r="A976" s="32" t="s">
        <v>99</v>
      </c>
      <c r="B976" s="48" t="s">
        <v>0</v>
      </c>
      <c r="C976" s="48">
        <v>77</v>
      </c>
      <c r="D976" s="49">
        <v>56</v>
      </c>
      <c r="E976" s="50">
        <v>41</v>
      </c>
      <c r="F976" s="50">
        <v>27</v>
      </c>
      <c r="G976" s="50">
        <v>18</v>
      </c>
      <c r="H976" s="50">
        <v>12</v>
      </c>
      <c r="I976" s="50">
        <v>8</v>
      </c>
      <c r="J976" s="50">
        <v>5</v>
      </c>
      <c r="K976" s="50">
        <v>6</v>
      </c>
      <c r="L976" s="50">
        <v>13</v>
      </c>
      <c r="M976" s="51">
        <v>22</v>
      </c>
      <c r="N976" s="52">
        <f aca="true" t="shared" si="66" ref="N976:N989">MIN(D976:M976)</f>
        <v>5</v>
      </c>
      <c r="O976" s="53">
        <f aca="true" t="shared" si="67" ref="O976:O989">C976-N976</f>
        <v>72</v>
      </c>
      <c r="P976" s="54">
        <f aca="true" t="shared" si="68" ref="P976:P989">O976/C976</f>
        <v>0.935064935064935</v>
      </c>
    </row>
    <row r="977" spans="1:16" ht="9.75" customHeight="1">
      <c r="A977" s="5"/>
      <c r="B977" s="33" t="s">
        <v>1</v>
      </c>
      <c r="C977" s="33">
        <v>52</v>
      </c>
      <c r="D977" s="34">
        <v>27</v>
      </c>
      <c r="E977" s="35">
        <v>4</v>
      </c>
      <c r="F977" s="35">
        <v>0</v>
      </c>
      <c r="G977" s="35">
        <v>0</v>
      </c>
      <c r="H977" s="35">
        <v>0</v>
      </c>
      <c r="I977" s="35">
        <v>1</v>
      </c>
      <c r="J977" s="35">
        <v>0</v>
      </c>
      <c r="K977" s="35">
        <v>1</v>
      </c>
      <c r="L977" s="35">
        <v>8</v>
      </c>
      <c r="M977" s="36">
        <v>15</v>
      </c>
      <c r="N977" s="37">
        <f t="shared" si="66"/>
        <v>0</v>
      </c>
      <c r="O977" s="38">
        <f t="shared" si="67"/>
        <v>52</v>
      </c>
      <c r="P977" s="39">
        <f t="shared" si="68"/>
        <v>1</v>
      </c>
    </row>
    <row r="978" spans="1:16" ht="9.75" customHeight="1">
      <c r="A978" s="5"/>
      <c r="B978" s="33" t="s">
        <v>2</v>
      </c>
      <c r="C978" s="33"/>
      <c r="D978" s="34"/>
      <c r="E978" s="35"/>
      <c r="F978" s="35"/>
      <c r="G978" s="35"/>
      <c r="H978" s="35"/>
      <c r="I978" s="35"/>
      <c r="J978" s="35"/>
      <c r="K978" s="35"/>
      <c r="L978" s="35"/>
      <c r="M978" s="36"/>
      <c r="N978" s="37"/>
      <c r="O978" s="38"/>
      <c r="P978" s="39"/>
    </row>
    <row r="979" spans="1:16" ht="9.75" customHeight="1">
      <c r="A979" s="5"/>
      <c r="B979" s="33" t="s">
        <v>457</v>
      </c>
      <c r="C979" s="33">
        <v>17</v>
      </c>
      <c r="D979" s="34">
        <v>12</v>
      </c>
      <c r="E979" s="35">
        <v>11</v>
      </c>
      <c r="F979" s="35">
        <v>6</v>
      </c>
      <c r="G979" s="35">
        <v>3</v>
      </c>
      <c r="H979" s="35">
        <v>2</v>
      </c>
      <c r="I979" s="35">
        <v>2</v>
      </c>
      <c r="J979" s="35">
        <v>1</v>
      </c>
      <c r="K979" s="35">
        <v>1</v>
      </c>
      <c r="L979" s="35">
        <v>3</v>
      </c>
      <c r="M979" s="36">
        <v>5</v>
      </c>
      <c r="N979" s="37">
        <f t="shared" si="66"/>
        <v>1</v>
      </c>
      <c r="O979" s="38">
        <f t="shared" si="67"/>
        <v>16</v>
      </c>
      <c r="P979" s="39">
        <f t="shared" si="68"/>
        <v>0.9411764705882353</v>
      </c>
    </row>
    <row r="980" spans="1:16" ht="9.75" customHeight="1">
      <c r="A980" s="5"/>
      <c r="B980" s="33" t="s">
        <v>460</v>
      </c>
      <c r="C980" s="33"/>
      <c r="D980" s="34"/>
      <c r="E980" s="35"/>
      <c r="F980" s="35"/>
      <c r="G980" s="35"/>
      <c r="H980" s="35"/>
      <c r="I980" s="35"/>
      <c r="J980" s="35"/>
      <c r="K980" s="35"/>
      <c r="L980" s="35"/>
      <c r="M980" s="36"/>
      <c r="N980" s="37"/>
      <c r="O980" s="38"/>
      <c r="P980" s="39"/>
    </row>
    <row r="981" spans="1:16" ht="9.75" customHeight="1">
      <c r="A981" s="5"/>
      <c r="B981" s="33" t="s">
        <v>4</v>
      </c>
      <c r="C981" s="33">
        <v>10</v>
      </c>
      <c r="D981" s="34">
        <v>6</v>
      </c>
      <c r="E981" s="35">
        <v>6</v>
      </c>
      <c r="F981" s="35">
        <v>5</v>
      </c>
      <c r="G981" s="35">
        <v>4</v>
      </c>
      <c r="H981" s="35">
        <v>5</v>
      </c>
      <c r="I981" s="35">
        <v>5</v>
      </c>
      <c r="J981" s="35">
        <v>4</v>
      </c>
      <c r="K981" s="35">
        <v>3</v>
      </c>
      <c r="L981" s="35">
        <v>4</v>
      </c>
      <c r="M981" s="36">
        <v>6</v>
      </c>
      <c r="N981" s="37">
        <f t="shared" si="66"/>
        <v>3</v>
      </c>
      <c r="O981" s="38">
        <f t="shared" si="67"/>
        <v>7</v>
      </c>
      <c r="P981" s="39">
        <f t="shared" si="68"/>
        <v>0.7</v>
      </c>
    </row>
    <row r="982" spans="1:16" ht="9.75" customHeight="1">
      <c r="A982" s="5"/>
      <c r="B982" s="33" t="s">
        <v>445</v>
      </c>
      <c r="C982" s="33">
        <v>1</v>
      </c>
      <c r="D982" s="34">
        <v>1</v>
      </c>
      <c r="E982" s="35">
        <v>1</v>
      </c>
      <c r="F982" s="35">
        <v>1</v>
      </c>
      <c r="G982" s="35">
        <v>1</v>
      </c>
      <c r="H982" s="35">
        <v>1</v>
      </c>
      <c r="I982" s="35">
        <v>1</v>
      </c>
      <c r="J982" s="35">
        <v>1</v>
      </c>
      <c r="K982" s="35">
        <v>0</v>
      </c>
      <c r="L982" s="35">
        <v>1</v>
      </c>
      <c r="M982" s="36">
        <v>0</v>
      </c>
      <c r="N982" s="37">
        <f t="shared" si="66"/>
        <v>0</v>
      </c>
      <c r="O982" s="38">
        <f t="shared" si="67"/>
        <v>1</v>
      </c>
      <c r="P982" s="39">
        <f t="shared" si="68"/>
        <v>1</v>
      </c>
    </row>
    <row r="983" spans="1:16" ht="9.75" customHeight="1">
      <c r="A983" s="5"/>
      <c r="B983" s="33" t="s">
        <v>442</v>
      </c>
      <c r="C983" s="33">
        <v>1</v>
      </c>
      <c r="D983" s="34">
        <v>0</v>
      </c>
      <c r="E983" s="35">
        <v>0</v>
      </c>
      <c r="F983" s="35">
        <v>1</v>
      </c>
      <c r="G983" s="35">
        <v>1</v>
      </c>
      <c r="H983" s="35">
        <v>1</v>
      </c>
      <c r="I983" s="35">
        <v>1</v>
      </c>
      <c r="J983" s="35">
        <v>1</v>
      </c>
      <c r="K983" s="35">
        <v>1</v>
      </c>
      <c r="L983" s="35">
        <v>0</v>
      </c>
      <c r="M983" s="36">
        <v>0</v>
      </c>
      <c r="N983" s="37">
        <f t="shared" si="66"/>
        <v>0</v>
      </c>
      <c r="O983" s="38">
        <f t="shared" si="67"/>
        <v>1</v>
      </c>
      <c r="P983" s="39">
        <f t="shared" si="68"/>
        <v>1</v>
      </c>
    </row>
    <row r="984" spans="1:16" ht="9.75" customHeight="1">
      <c r="A984" s="5"/>
      <c r="B984" s="33" t="s">
        <v>258</v>
      </c>
      <c r="C984" s="33"/>
      <c r="D984" s="34"/>
      <c r="E984" s="35"/>
      <c r="F984" s="35"/>
      <c r="G984" s="35"/>
      <c r="H984" s="35"/>
      <c r="I984" s="35"/>
      <c r="J984" s="35"/>
      <c r="K984" s="35"/>
      <c r="L984" s="35"/>
      <c r="M984" s="36"/>
      <c r="N984" s="37"/>
      <c r="O984" s="38"/>
      <c r="P984" s="39"/>
    </row>
    <row r="985" spans="1:16" ht="9.75" customHeight="1">
      <c r="A985" s="5"/>
      <c r="B985" s="33" t="s">
        <v>258</v>
      </c>
      <c r="C985" s="33"/>
      <c r="D985" s="34"/>
      <c r="E985" s="35"/>
      <c r="F985" s="35"/>
      <c r="G985" s="35"/>
      <c r="H985" s="35"/>
      <c r="I985" s="35"/>
      <c r="J985" s="35"/>
      <c r="K985" s="35"/>
      <c r="L985" s="35"/>
      <c r="M985" s="36"/>
      <c r="N985" s="37"/>
      <c r="O985" s="38"/>
      <c r="P985" s="39"/>
    </row>
    <row r="986" spans="1:16" ht="9.75" customHeight="1">
      <c r="A986" s="5"/>
      <c r="B986" s="33" t="s">
        <v>258</v>
      </c>
      <c r="C986" s="33"/>
      <c r="D986" s="34"/>
      <c r="E986" s="35"/>
      <c r="F986" s="35"/>
      <c r="G986" s="35"/>
      <c r="H986" s="35"/>
      <c r="I986" s="35"/>
      <c r="J986" s="35"/>
      <c r="K986" s="35"/>
      <c r="L986" s="35"/>
      <c r="M986" s="36"/>
      <c r="N986" s="37"/>
      <c r="O986" s="38"/>
      <c r="P986" s="39"/>
    </row>
    <row r="987" spans="1:16" ht="9.75" customHeight="1">
      <c r="A987" s="5"/>
      <c r="B987" s="33" t="s">
        <v>258</v>
      </c>
      <c r="C987" s="33"/>
      <c r="D987" s="34"/>
      <c r="E987" s="35"/>
      <c r="F987" s="35"/>
      <c r="G987" s="35"/>
      <c r="H987" s="35"/>
      <c r="I987" s="35"/>
      <c r="J987" s="35"/>
      <c r="K987" s="35"/>
      <c r="L987" s="35"/>
      <c r="M987" s="36"/>
      <c r="N987" s="37"/>
      <c r="O987" s="38"/>
      <c r="P987" s="39"/>
    </row>
    <row r="988" spans="1:16" ht="9.75" customHeight="1">
      <c r="A988" s="5"/>
      <c r="B988" s="33" t="s">
        <v>93</v>
      </c>
      <c r="C988" s="33">
        <v>5</v>
      </c>
      <c r="D988" s="34">
        <v>1</v>
      </c>
      <c r="E988" s="35">
        <v>1</v>
      </c>
      <c r="F988" s="35">
        <v>1</v>
      </c>
      <c r="G988" s="35">
        <v>0</v>
      </c>
      <c r="H988" s="35">
        <v>1</v>
      </c>
      <c r="I988" s="35">
        <v>0</v>
      </c>
      <c r="J988" s="35">
        <v>1</v>
      </c>
      <c r="K988" s="35">
        <v>1</v>
      </c>
      <c r="L988" s="35">
        <v>1</v>
      </c>
      <c r="M988" s="36">
        <v>3</v>
      </c>
      <c r="N988" s="37">
        <f t="shared" si="66"/>
        <v>0</v>
      </c>
      <c r="O988" s="38">
        <f t="shared" si="67"/>
        <v>5</v>
      </c>
      <c r="P988" s="39">
        <f t="shared" si="68"/>
        <v>1</v>
      </c>
    </row>
    <row r="989" spans="1:16" ht="9.75" customHeight="1">
      <c r="A989" s="5"/>
      <c r="B989" s="33" t="s">
        <v>254</v>
      </c>
      <c r="C989" s="33">
        <v>2</v>
      </c>
      <c r="D989" s="34">
        <v>0</v>
      </c>
      <c r="E989" s="35">
        <v>0</v>
      </c>
      <c r="F989" s="35">
        <v>1</v>
      </c>
      <c r="G989" s="35">
        <v>1</v>
      </c>
      <c r="H989" s="35">
        <v>0</v>
      </c>
      <c r="I989" s="35">
        <v>0</v>
      </c>
      <c r="J989" s="35">
        <v>0</v>
      </c>
      <c r="K989" s="35">
        <v>0</v>
      </c>
      <c r="L989" s="35">
        <v>0</v>
      </c>
      <c r="M989" s="36">
        <v>0</v>
      </c>
      <c r="N989" s="37">
        <f t="shared" si="66"/>
        <v>0</v>
      </c>
      <c r="O989" s="38">
        <f t="shared" si="67"/>
        <v>2</v>
      </c>
      <c r="P989" s="39">
        <f t="shared" si="68"/>
        <v>1</v>
      </c>
    </row>
    <row r="990" spans="1:16" ht="9.75" customHeight="1">
      <c r="A990" s="5"/>
      <c r="B990" s="33" t="s">
        <v>255</v>
      </c>
      <c r="C990" s="33"/>
      <c r="D990" s="34"/>
      <c r="E990" s="35"/>
      <c r="F990" s="35"/>
      <c r="G990" s="35"/>
      <c r="H990" s="35"/>
      <c r="I990" s="35"/>
      <c r="J990" s="35"/>
      <c r="K990" s="35"/>
      <c r="L990" s="35"/>
      <c r="M990" s="36"/>
      <c r="N990" s="37"/>
      <c r="O990" s="38"/>
      <c r="P990" s="39"/>
    </row>
    <row r="991" spans="1:16" ht="9.75" customHeight="1">
      <c r="A991" s="5"/>
      <c r="B991" s="33" t="s">
        <v>5</v>
      </c>
      <c r="C991" s="33"/>
      <c r="D991" s="34"/>
      <c r="E991" s="35"/>
      <c r="F991" s="35"/>
      <c r="G991" s="35"/>
      <c r="H991" s="35"/>
      <c r="I991" s="35"/>
      <c r="J991" s="35"/>
      <c r="K991" s="35"/>
      <c r="L991" s="35"/>
      <c r="M991" s="36"/>
      <c r="N991" s="37"/>
      <c r="O991" s="38"/>
      <c r="P991" s="39"/>
    </row>
    <row r="992" spans="1:16" ht="9.75" customHeight="1">
      <c r="A992" s="40"/>
      <c r="B992" s="41" t="s">
        <v>6</v>
      </c>
      <c r="C992" s="41">
        <f aca="true" t="shared" si="69" ref="C992:M992">SUM(C976:C991)</f>
        <v>165</v>
      </c>
      <c r="D992" s="42">
        <f t="shared" si="69"/>
        <v>103</v>
      </c>
      <c r="E992" s="43">
        <f t="shared" si="69"/>
        <v>64</v>
      </c>
      <c r="F992" s="43">
        <f t="shared" si="69"/>
        <v>42</v>
      </c>
      <c r="G992" s="43">
        <f t="shared" si="69"/>
        <v>28</v>
      </c>
      <c r="H992" s="43">
        <f t="shared" si="69"/>
        <v>22</v>
      </c>
      <c r="I992" s="43">
        <f t="shared" si="69"/>
        <v>18</v>
      </c>
      <c r="J992" s="43">
        <f t="shared" si="69"/>
        <v>13</v>
      </c>
      <c r="K992" s="43">
        <f t="shared" si="69"/>
        <v>13</v>
      </c>
      <c r="L992" s="43">
        <f t="shared" si="69"/>
        <v>30</v>
      </c>
      <c r="M992" s="44">
        <f t="shared" si="69"/>
        <v>51</v>
      </c>
      <c r="N992" s="45">
        <f>MIN(D992:M992)</f>
        <v>13</v>
      </c>
      <c r="O992" s="46">
        <f>C992-N992</f>
        <v>152</v>
      </c>
      <c r="P992" s="47">
        <f>O992/C992</f>
        <v>0.9212121212121213</v>
      </c>
    </row>
    <row r="993" spans="1:16" ht="9.75" customHeight="1">
      <c r="A993" s="32" t="s">
        <v>100</v>
      </c>
      <c r="B993" s="48" t="s">
        <v>0</v>
      </c>
      <c r="C993" s="48"/>
      <c r="D993" s="49"/>
      <c r="E993" s="50"/>
      <c r="F993" s="50"/>
      <c r="G993" s="50"/>
      <c r="H993" s="50"/>
      <c r="I993" s="50"/>
      <c r="J993" s="50"/>
      <c r="K993" s="50"/>
      <c r="L993" s="50"/>
      <c r="M993" s="51"/>
      <c r="N993" s="52"/>
      <c r="O993" s="53"/>
      <c r="P993" s="54"/>
    </row>
    <row r="994" spans="1:16" ht="9.75" customHeight="1">
      <c r="A994" s="5"/>
      <c r="B994" s="33" t="s">
        <v>1</v>
      </c>
      <c r="C994" s="33"/>
      <c r="D994" s="34"/>
      <c r="E994" s="35"/>
      <c r="F994" s="35"/>
      <c r="G994" s="35"/>
      <c r="H994" s="35"/>
      <c r="I994" s="35"/>
      <c r="J994" s="35"/>
      <c r="K994" s="35"/>
      <c r="L994" s="35"/>
      <c r="M994" s="36"/>
      <c r="N994" s="37"/>
      <c r="O994" s="38"/>
      <c r="P994" s="39"/>
    </row>
    <row r="995" spans="1:16" ht="9.75" customHeight="1">
      <c r="A995" s="5"/>
      <c r="B995" s="33" t="s">
        <v>2</v>
      </c>
      <c r="C995" s="33"/>
      <c r="D995" s="34"/>
      <c r="E995" s="35"/>
      <c r="F995" s="35"/>
      <c r="G995" s="35"/>
      <c r="H995" s="35"/>
      <c r="I995" s="35"/>
      <c r="J995" s="35"/>
      <c r="K995" s="35"/>
      <c r="L995" s="35"/>
      <c r="M995" s="36"/>
      <c r="N995" s="37"/>
      <c r="O995" s="38"/>
      <c r="P995" s="39"/>
    </row>
    <row r="996" spans="1:16" ht="9.75" customHeight="1">
      <c r="A996" s="5"/>
      <c r="B996" s="33" t="s">
        <v>457</v>
      </c>
      <c r="C996" s="33">
        <v>103</v>
      </c>
      <c r="D996" s="34">
        <v>90</v>
      </c>
      <c r="E996" s="35">
        <v>80</v>
      </c>
      <c r="F996" s="35">
        <v>61</v>
      </c>
      <c r="G996" s="35">
        <v>38</v>
      </c>
      <c r="H996" s="35">
        <v>26</v>
      </c>
      <c r="I996" s="35">
        <v>15</v>
      </c>
      <c r="J996" s="35">
        <v>8</v>
      </c>
      <c r="K996" s="35">
        <v>13</v>
      </c>
      <c r="L996" s="35">
        <v>22</v>
      </c>
      <c r="M996" s="36">
        <v>40</v>
      </c>
      <c r="N996" s="37">
        <f>MIN(D996:M996)</f>
        <v>8</v>
      </c>
      <c r="O996" s="38">
        <f>C996-N996</f>
        <v>95</v>
      </c>
      <c r="P996" s="39">
        <f>O996/C996</f>
        <v>0.9223300970873787</v>
      </c>
    </row>
    <row r="997" spans="1:16" ht="9.75" customHeight="1">
      <c r="A997" s="5"/>
      <c r="B997" s="33" t="s">
        <v>460</v>
      </c>
      <c r="C997" s="33"/>
      <c r="D997" s="34"/>
      <c r="E997" s="35"/>
      <c r="F997" s="35"/>
      <c r="G997" s="35"/>
      <c r="H997" s="35"/>
      <c r="I997" s="35"/>
      <c r="J997" s="35"/>
      <c r="K997" s="35"/>
      <c r="L997" s="35"/>
      <c r="M997" s="36"/>
      <c r="N997" s="37"/>
      <c r="O997" s="38"/>
      <c r="P997" s="39"/>
    </row>
    <row r="998" spans="1:16" ht="9.75" customHeight="1">
      <c r="A998" s="5"/>
      <c r="B998" s="33" t="s">
        <v>4</v>
      </c>
      <c r="C998" s="33"/>
      <c r="D998" s="34"/>
      <c r="E998" s="35"/>
      <c r="F998" s="35"/>
      <c r="G998" s="35"/>
      <c r="H998" s="35"/>
      <c r="I998" s="35"/>
      <c r="J998" s="35"/>
      <c r="K998" s="35"/>
      <c r="L998" s="35"/>
      <c r="M998" s="36"/>
      <c r="N998" s="37"/>
      <c r="O998" s="38"/>
      <c r="P998" s="39"/>
    </row>
    <row r="999" spans="1:16" ht="9.75" customHeight="1">
      <c r="A999" s="5"/>
      <c r="B999" s="33" t="s">
        <v>258</v>
      </c>
      <c r="C999" s="33"/>
      <c r="D999" s="34"/>
      <c r="E999" s="35"/>
      <c r="F999" s="35"/>
      <c r="G999" s="35"/>
      <c r="H999" s="35"/>
      <c r="I999" s="35"/>
      <c r="J999" s="35"/>
      <c r="K999" s="35"/>
      <c r="L999" s="35"/>
      <c r="M999" s="36"/>
      <c r="N999" s="37"/>
      <c r="O999" s="38"/>
      <c r="P999" s="39"/>
    </row>
    <row r="1000" spans="1:16" ht="9.75" customHeight="1">
      <c r="A1000" s="5"/>
      <c r="B1000" s="33" t="s">
        <v>258</v>
      </c>
      <c r="C1000" s="33"/>
      <c r="D1000" s="34"/>
      <c r="E1000" s="35"/>
      <c r="F1000" s="35"/>
      <c r="G1000" s="35"/>
      <c r="H1000" s="35"/>
      <c r="I1000" s="35"/>
      <c r="J1000" s="35"/>
      <c r="K1000" s="35"/>
      <c r="L1000" s="35"/>
      <c r="M1000" s="36"/>
      <c r="N1000" s="37"/>
      <c r="O1000" s="38"/>
      <c r="P1000" s="39"/>
    </row>
    <row r="1001" spans="1:16" ht="9.75" customHeight="1">
      <c r="A1001" s="5"/>
      <c r="B1001" s="33" t="s">
        <v>258</v>
      </c>
      <c r="C1001" s="33"/>
      <c r="D1001" s="34"/>
      <c r="E1001" s="35"/>
      <c r="F1001" s="35"/>
      <c r="G1001" s="35"/>
      <c r="H1001" s="35"/>
      <c r="I1001" s="35"/>
      <c r="J1001" s="35"/>
      <c r="K1001" s="35"/>
      <c r="L1001" s="35"/>
      <c r="M1001" s="36"/>
      <c r="N1001" s="37"/>
      <c r="O1001" s="38"/>
      <c r="P1001" s="39"/>
    </row>
    <row r="1002" spans="1:16" ht="9.75" customHeight="1">
      <c r="A1002" s="5"/>
      <c r="B1002" s="33" t="s">
        <v>258</v>
      </c>
      <c r="C1002" s="33"/>
      <c r="D1002" s="34"/>
      <c r="E1002" s="35"/>
      <c r="F1002" s="35"/>
      <c r="G1002" s="35"/>
      <c r="H1002" s="35"/>
      <c r="I1002" s="35"/>
      <c r="J1002" s="35"/>
      <c r="K1002" s="35"/>
      <c r="L1002" s="35"/>
      <c r="M1002" s="36"/>
      <c r="N1002" s="37"/>
      <c r="O1002" s="38"/>
      <c r="P1002" s="39"/>
    </row>
    <row r="1003" spans="1:16" ht="9.75" customHeight="1">
      <c r="A1003" s="5"/>
      <c r="B1003" s="33" t="s">
        <v>258</v>
      </c>
      <c r="C1003" s="33"/>
      <c r="D1003" s="34"/>
      <c r="E1003" s="35"/>
      <c r="F1003" s="35"/>
      <c r="G1003" s="35"/>
      <c r="H1003" s="35"/>
      <c r="I1003" s="35"/>
      <c r="J1003" s="35"/>
      <c r="K1003" s="35"/>
      <c r="L1003" s="35"/>
      <c r="M1003" s="36"/>
      <c r="N1003" s="37"/>
      <c r="O1003" s="38"/>
      <c r="P1003" s="39"/>
    </row>
    <row r="1004" spans="1:16" ht="9.75" customHeight="1">
      <c r="A1004" s="5"/>
      <c r="B1004" s="33" t="s">
        <v>258</v>
      </c>
      <c r="C1004" s="33"/>
      <c r="D1004" s="34"/>
      <c r="E1004" s="35"/>
      <c r="F1004" s="35"/>
      <c r="G1004" s="35"/>
      <c r="H1004" s="35"/>
      <c r="I1004" s="35"/>
      <c r="J1004" s="35"/>
      <c r="K1004" s="35"/>
      <c r="L1004" s="35"/>
      <c r="M1004" s="36"/>
      <c r="N1004" s="37"/>
      <c r="O1004" s="38"/>
      <c r="P1004" s="39"/>
    </row>
    <row r="1005" spans="1:16" ht="9.75" customHeight="1">
      <c r="A1005" s="5"/>
      <c r="B1005" s="33" t="s">
        <v>93</v>
      </c>
      <c r="C1005" s="33">
        <v>10</v>
      </c>
      <c r="D1005" s="34">
        <v>5</v>
      </c>
      <c r="E1005" s="35">
        <v>4</v>
      </c>
      <c r="F1005" s="35">
        <v>3</v>
      </c>
      <c r="G1005" s="35">
        <v>3</v>
      </c>
      <c r="H1005" s="35">
        <v>3</v>
      </c>
      <c r="I1005" s="35">
        <v>2</v>
      </c>
      <c r="J1005" s="35">
        <v>1</v>
      </c>
      <c r="K1005" s="35">
        <v>2</v>
      </c>
      <c r="L1005" s="35">
        <v>4</v>
      </c>
      <c r="M1005" s="36">
        <v>6</v>
      </c>
      <c r="N1005" s="37">
        <f>MIN(D1005:M1005)</f>
        <v>1</v>
      </c>
      <c r="O1005" s="38">
        <f>C1005-N1005</f>
        <v>9</v>
      </c>
      <c r="P1005" s="39">
        <f>O1005/C1005</f>
        <v>0.9</v>
      </c>
    </row>
    <row r="1006" spans="1:16" ht="9.75" customHeight="1">
      <c r="A1006" s="5"/>
      <c r="B1006" s="33" t="s">
        <v>254</v>
      </c>
      <c r="C1006" s="33"/>
      <c r="D1006" s="34"/>
      <c r="E1006" s="35"/>
      <c r="F1006" s="35"/>
      <c r="G1006" s="35"/>
      <c r="H1006" s="35"/>
      <c r="I1006" s="35"/>
      <c r="J1006" s="35"/>
      <c r="K1006" s="35"/>
      <c r="L1006" s="35"/>
      <c r="M1006" s="36"/>
      <c r="N1006" s="37"/>
      <c r="O1006" s="38"/>
      <c r="P1006" s="39"/>
    </row>
    <row r="1007" spans="1:16" ht="9.75" customHeight="1">
      <c r="A1007" s="5"/>
      <c r="B1007" s="33" t="s">
        <v>255</v>
      </c>
      <c r="C1007" s="33"/>
      <c r="D1007" s="34"/>
      <c r="E1007" s="35"/>
      <c r="F1007" s="35"/>
      <c r="G1007" s="35"/>
      <c r="H1007" s="35"/>
      <c r="I1007" s="35"/>
      <c r="J1007" s="35"/>
      <c r="K1007" s="35"/>
      <c r="L1007" s="35"/>
      <c r="M1007" s="36"/>
      <c r="N1007" s="37"/>
      <c r="O1007" s="38"/>
      <c r="P1007" s="39"/>
    </row>
    <row r="1008" spans="1:16" ht="9.75" customHeight="1">
      <c r="A1008" s="5"/>
      <c r="B1008" s="33" t="s">
        <v>5</v>
      </c>
      <c r="C1008" s="33"/>
      <c r="D1008" s="34"/>
      <c r="E1008" s="35"/>
      <c r="F1008" s="35"/>
      <c r="G1008" s="35"/>
      <c r="H1008" s="35"/>
      <c r="I1008" s="35"/>
      <c r="J1008" s="35"/>
      <c r="K1008" s="35"/>
      <c r="L1008" s="35"/>
      <c r="M1008" s="36"/>
      <c r="N1008" s="37"/>
      <c r="O1008" s="38"/>
      <c r="P1008" s="39"/>
    </row>
    <row r="1009" spans="1:16" ht="9.75" customHeight="1">
      <c r="A1009" s="40"/>
      <c r="B1009" s="41" t="s">
        <v>6</v>
      </c>
      <c r="C1009" s="41">
        <f aca="true" t="shared" si="70" ref="C1009:M1009">SUM(C993:C1008)</f>
        <v>113</v>
      </c>
      <c r="D1009" s="42">
        <f t="shared" si="70"/>
        <v>95</v>
      </c>
      <c r="E1009" s="43">
        <f t="shared" si="70"/>
        <v>84</v>
      </c>
      <c r="F1009" s="43">
        <f t="shared" si="70"/>
        <v>64</v>
      </c>
      <c r="G1009" s="43">
        <f t="shared" si="70"/>
        <v>41</v>
      </c>
      <c r="H1009" s="43">
        <f t="shared" si="70"/>
        <v>29</v>
      </c>
      <c r="I1009" s="43">
        <f t="shared" si="70"/>
        <v>17</v>
      </c>
      <c r="J1009" s="43">
        <f t="shared" si="70"/>
        <v>9</v>
      </c>
      <c r="K1009" s="43">
        <f t="shared" si="70"/>
        <v>15</v>
      </c>
      <c r="L1009" s="43">
        <f t="shared" si="70"/>
        <v>26</v>
      </c>
      <c r="M1009" s="44">
        <f t="shared" si="70"/>
        <v>46</v>
      </c>
      <c r="N1009" s="45">
        <f>MIN(D1009:M1009)</f>
        <v>9</v>
      </c>
      <c r="O1009" s="46">
        <f>C1009-N1009</f>
        <v>104</v>
      </c>
      <c r="P1009" s="47">
        <f>O1009/C1009</f>
        <v>0.9203539823008849</v>
      </c>
    </row>
    <row r="1010" spans="1:16" ht="9.75" customHeight="1">
      <c r="A1010" s="32" t="s">
        <v>46</v>
      </c>
      <c r="B1010" s="48" t="s">
        <v>0</v>
      </c>
      <c r="C1010" s="48"/>
      <c r="D1010" s="49"/>
      <c r="E1010" s="50"/>
      <c r="F1010" s="50"/>
      <c r="G1010" s="50"/>
      <c r="H1010" s="50"/>
      <c r="I1010" s="50"/>
      <c r="J1010" s="50"/>
      <c r="K1010" s="50"/>
      <c r="L1010" s="50"/>
      <c r="M1010" s="51"/>
      <c r="N1010" s="52"/>
      <c r="O1010" s="53"/>
      <c r="P1010" s="54"/>
    </row>
    <row r="1011" spans="1:16" ht="9.75" customHeight="1">
      <c r="A1011" s="5"/>
      <c r="B1011" s="33" t="s">
        <v>1</v>
      </c>
      <c r="C1011" s="33">
        <v>107</v>
      </c>
      <c r="D1011" s="34">
        <v>70</v>
      </c>
      <c r="E1011" s="35">
        <v>33</v>
      </c>
      <c r="F1011" s="35">
        <v>22</v>
      </c>
      <c r="G1011" s="35">
        <v>16</v>
      </c>
      <c r="H1011" s="35">
        <v>21</v>
      </c>
      <c r="I1011" s="35">
        <v>22</v>
      </c>
      <c r="J1011" s="35">
        <v>20</v>
      </c>
      <c r="K1011" s="35">
        <v>23</v>
      </c>
      <c r="L1011" s="35">
        <v>31</v>
      </c>
      <c r="M1011" s="36">
        <v>59</v>
      </c>
      <c r="N1011" s="37">
        <f aca="true" t="shared" si="71" ref="N1011:N1025">MIN(D1011:M1011)</f>
        <v>16</v>
      </c>
      <c r="O1011" s="38">
        <f aca="true" t="shared" si="72" ref="O1011:O1025">C1011-N1011</f>
        <v>91</v>
      </c>
      <c r="P1011" s="39">
        <f aca="true" t="shared" si="73" ref="P1011:P1025">O1011/C1011</f>
        <v>0.8504672897196262</v>
      </c>
    </row>
    <row r="1012" spans="1:16" ht="9.75" customHeight="1">
      <c r="A1012" s="5"/>
      <c r="B1012" s="33" t="s">
        <v>2</v>
      </c>
      <c r="C1012" s="33"/>
      <c r="D1012" s="34"/>
      <c r="E1012" s="35"/>
      <c r="F1012" s="35"/>
      <c r="G1012" s="35"/>
      <c r="H1012" s="35"/>
      <c r="I1012" s="35"/>
      <c r="J1012" s="35"/>
      <c r="K1012" s="35"/>
      <c r="L1012" s="35"/>
      <c r="M1012" s="36"/>
      <c r="N1012" s="37"/>
      <c r="O1012" s="38"/>
      <c r="P1012" s="39"/>
    </row>
    <row r="1013" spans="1:16" ht="9.75" customHeight="1">
      <c r="A1013" s="5"/>
      <c r="B1013" s="33" t="s">
        <v>460</v>
      </c>
      <c r="C1013" s="33"/>
      <c r="D1013" s="34"/>
      <c r="E1013" s="35"/>
      <c r="F1013" s="35"/>
      <c r="G1013" s="35"/>
      <c r="H1013" s="35"/>
      <c r="I1013" s="35"/>
      <c r="J1013" s="35"/>
      <c r="K1013" s="35"/>
      <c r="L1013" s="35"/>
      <c r="M1013" s="36"/>
      <c r="N1013" s="37"/>
      <c r="O1013" s="38"/>
      <c r="P1013" s="39"/>
    </row>
    <row r="1014" spans="1:16" ht="9.75" customHeight="1">
      <c r="A1014" s="5"/>
      <c r="B1014" s="33" t="s">
        <v>460</v>
      </c>
      <c r="C1014" s="33"/>
      <c r="D1014" s="34"/>
      <c r="E1014" s="35"/>
      <c r="F1014" s="35"/>
      <c r="G1014" s="35"/>
      <c r="H1014" s="35"/>
      <c r="I1014" s="35"/>
      <c r="J1014" s="35"/>
      <c r="K1014" s="35"/>
      <c r="L1014" s="35"/>
      <c r="M1014" s="36"/>
      <c r="N1014" s="37"/>
      <c r="O1014" s="38"/>
      <c r="P1014" s="39"/>
    </row>
    <row r="1015" spans="1:16" ht="9.75" customHeight="1">
      <c r="A1015" s="5"/>
      <c r="B1015" s="33" t="s">
        <v>4</v>
      </c>
      <c r="C1015" s="33">
        <v>3</v>
      </c>
      <c r="D1015" s="34">
        <v>3</v>
      </c>
      <c r="E1015" s="35">
        <v>2</v>
      </c>
      <c r="F1015" s="35">
        <v>2</v>
      </c>
      <c r="G1015" s="35">
        <v>2</v>
      </c>
      <c r="H1015" s="35">
        <v>2</v>
      </c>
      <c r="I1015" s="35">
        <v>2</v>
      </c>
      <c r="J1015" s="35">
        <v>2</v>
      </c>
      <c r="K1015" s="35">
        <v>2</v>
      </c>
      <c r="L1015" s="35">
        <v>2</v>
      </c>
      <c r="M1015" s="36">
        <v>2</v>
      </c>
      <c r="N1015" s="37">
        <f t="shared" si="71"/>
        <v>2</v>
      </c>
      <c r="O1015" s="38">
        <f t="shared" si="72"/>
        <v>1</v>
      </c>
      <c r="P1015" s="39">
        <f t="shared" si="73"/>
        <v>0.3333333333333333</v>
      </c>
    </row>
    <row r="1016" spans="1:16" ht="9.75" customHeight="1">
      <c r="A1016" s="5"/>
      <c r="B1016" s="33" t="s">
        <v>264</v>
      </c>
      <c r="C1016" s="33">
        <v>1</v>
      </c>
      <c r="D1016" s="34">
        <v>1</v>
      </c>
      <c r="E1016" s="35">
        <v>0</v>
      </c>
      <c r="F1016" s="35">
        <v>0</v>
      </c>
      <c r="G1016" s="35">
        <v>0</v>
      </c>
      <c r="H1016" s="35">
        <v>0</v>
      </c>
      <c r="I1016" s="35">
        <v>0</v>
      </c>
      <c r="J1016" s="35">
        <v>0</v>
      </c>
      <c r="K1016" s="35">
        <v>0</v>
      </c>
      <c r="L1016" s="35">
        <v>0</v>
      </c>
      <c r="M1016" s="36">
        <v>0</v>
      </c>
      <c r="N1016" s="37">
        <f t="shared" si="71"/>
        <v>0</v>
      </c>
      <c r="O1016" s="38">
        <f t="shared" si="72"/>
        <v>1</v>
      </c>
      <c r="P1016" s="39">
        <f t="shared" si="73"/>
        <v>1</v>
      </c>
    </row>
    <row r="1017" spans="1:16" ht="9.75" customHeight="1">
      <c r="A1017" s="5"/>
      <c r="B1017" s="33" t="s">
        <v>266</v>
      </c>
      <c r="C1017" s="33">
        <v>1</v>
      </c>
      <c r="D1017" s="34">
        <v>1</v>
      </c>
      <c r="E1017" s="35">
        <v>0</v>
      </c>
      <c r="F1017" s="35">
        <v>0</v>
      </c>
      <c r="G1017" s="35">
        <v>0</v>
      </c>
      <c r="H1017" s="35">
        <v>0</v>
      </c>
      <c r="I1017" s="35">
        <v>1</v>
      </c>
      <c r="J1017" s="35">
        <v>0</v>
      </c>
      <c r="K1017" s="35">
        <v>0</v>
      </c>
      <c r="L1017" s="35">
        <v>0</v>
      </c>
      <c r="M1017" s="36">
        <v>1</v>
      </c>
      <c r="N1017" s="37">
        <f t="shared" si="71"/>
        <v>0</v>
      </c>
      <c r="O1017" s="38">
        <f t="shared" si="72"/>
        <v>1</v>
      </c>
      <c r="P1017" s="39">
        <f t="shared" si="73"/>
        <v>1</v>
      </c>
    </row>
    <row r="1018" spans="1:16" ht="9.75" customHeight="1">
      <c r="A1018" s="5"/>
      <c r="B1018" s="33" t="s">
        <v>267</v>
      </c>
      <c r="C1018" s="33">
        <v>5</v>
      </c>
      <c r="D1018" s="34">
        <v>2</v>
      </c>
      <c r="E1018" s="35">
        <v>2</v>
      </c>
      <c r="F1018" s="35">
        <v>2</v>
      </c>
      <c r="G1018" s="35">
        <v>2</v>
      </c>
      <c r="H1018" s="35">
        <v>2</v>
      </c>
      <c r="I1018" s="35">
        <v>2</v>
      </c>
      <c r="J1018" s="35">
        <v>2</v>
      </c>
      <c r="K1018" s="35">
        <v>2</v>
      </c>
      <c r="L1018" s="35">
        <v>2</v>
      </c>
      <c r="M1018" s="36">
        <v>2</v>
      </c>
      <c r="N1018" s="37">
        <f t="shared" si="71"/>
        <v>2</v>
      </c>
      <c r="O1018" s="38">
        <f t="shared" si="72"/>
        <v>3</v>
      </c>
      <c r="P1018" s="39">
        <f t="shared" si="73"/>
        <v>0.6</v>
      </c>
    </row>
    <row r="1019" spans="1:16" ht="9.75" customHeight="1">
      <c r="A1019" s="5"/>
      <c r="B1019" s="33" t="s">
        <v>321</v>
      </c>
      <c r="C1019" s="33">
        <v>1</v>
      </c>
      <c r="D1019" s="34">
        <v>0</v>
      </c>
      <c r="E1019" s="35">
        <v>0</v>
      </c>
      <c r="F1019" s="35">
        <v>0</v>
      </c>
      <c r="G1019" s="35">
        <v>1</v>
      </c>
      <c r="H1019" s="35">
        <v>1</v>
      </c>
      <c r="I1019" s="35">
        <v>1</v>
      </c>
      <c r="J1019" s="35">
        <v>1</v>
      </c>
      <c r="K1019" s="35">
        <v>1</v>
      </c>
      <c r="L1019" s="35">
        <v>1</v>
      </c>
      <c r="M1019" s="36">
        <v>1</v>
      </c>
      <c r="N1019" s="37">
        <f t="shared" si="71"/>
        <v>0</v>
      </c>
      <c r="O1019" s="38">
        <f t="shared" si="72"/>
        <v>1</v>
      </c>
      <c r="P1019" s="39">
        <f t="shared" si="73"/>
        <v>1</v>
      </c>
    </row>
    <row r="1020" spans="1:16" ht="9.75" customHeight="1">
      <c r="A1020" s="5"/>
      <c r="B1020" s="33" t="s">
        <v>268</v>
      </c>
      <c r="C1020" s="33">
        <v>2</v>
      </c>
      <c r="D1020" s="34">
        <v>1</v>
      </c>
      <c r="E1020" s="35">
        <v>1</v>
      </c>
      <c r="F1020" s="35">
        <v>1</v>
      </c>
      <c r="G1020" s="35">
        <v>1</v>
      </c>
      <c r="H1020" s="35">
        <v>0</v>
      </c>
      <c r="I1020" s="35">
        <v>0</v>
      </c>
      <c r="J1020" s="35">
        <v>1</v>
      </c>
      <c r="K1020" s="35">
        <v>1</v>
      </c>
      <c r="L1020" s="35">
        <v>1</v>
      </c>
      <c r="M1020" s="36">
        <v>2</v>
      </c>
      <c r="N1020" s="37">
        <f t="shared" si="71"/>
        <v>0</v>
      </c>
      <c r="O1020" s="38">
        <f t="shared" si="72"/>
        <v>2</v>
      </c>
      <c r="P1020" s="39">
        <f t="shared" si="73"/>
        <v>1</v>
      </c>
    </row>
    <row r="1021" spans="1:16" ht="9.75" customHeight="1">
      <c r="A1021" s="5"/>
      <c r="B1021" s="33" t="s">
        <v>258</v>
      </c>
      <c r="C1021" s="33"/>
      <c r="D1021" s="34"/>
      <c r="E1021" s="35"/>
      <c r="F1021" s="35"/>
      <c r="G1021" s="35"/>
      <c r="H1021" s="35"/>
      <c r="I1021" s="35"/>
      <c r="J1021" s="35"/>
      <c r="K1021" s="35"/>
      <c r="L1021" s="35"/>
      <c r="M1021" s="36"/>
      <c r="N1021" s="37"/>
      <c r="O1021" s="38"/>
      <c r="P1021" s="39"/>
    </row>
    <row r="1022" spans="1:16" ht="9.75" customHeight="1">
      <c r="A1022" s="5"/>
      <c r="B1022" s="33" t="s">
        <v>93</v>
      </c>
      <c r="C1022" s="33">
        <v>6</v>
      </c>
      <c r="D1022" s="34">
        <v>4</v>
      </c>
      <c r="E1022" s="35">
        <v>0</v>
      </c>
      <c r="F1022" s="35">
        <v>0</v>
      </c>
      <c r="G1022" s="35">
        <v>0</v>
      </c>
      <c r="H1022" s="35">
        <v>0</v>
      </c>
      <c r="I1022" s="35">
        <v>1</v>
      </c>
      <c r="J1022" s="35">
        <v>1</v>
      </c>
      <c r="K1022" s="35">
        <v>1</v>
      </c>
      <c r="L1022" s="35">
        <v>1</v>
      </c>
      <c r="M1022" s="36">
        <v>2</v>
      </c>
      <c r="N1022" s="37">
        <f t="shared" si="71"/>
        <v>0</v>
      </c>
      <c r="O1022" s="38">
        <f t="shared" si="72"/>
        <v>6</v>
      </c>
      <c r="P1022" s="39">
        <f t="shared" si="73"/>
        <v>1</v>
      </c>
    </row>
    <row r="1023" spans="1:16" ht="9.75" customHeight="1">
      <c r="A1023" s="5"/>
      <c r="B1023" s="33" t="s">
        <v>254</v>
      </c>
      <c r="C1023" s="33">
        <v>7</v>
      </c>
      <c r="D1023" s="34">
        <v>3</v>
      </c>
      <c r="E1023" s="35">
        <v>1</v>
      </c>
      <c r="F1023" s="35">
        <v>1</v>
      </c>
      <c r="G1023" s="35">
        <v>1</v>
      </c>
      <c r="H1023" s="35">
        <v>2</v>
      </c>
      <c r="I1023" s="35">
        <v>1</v>
      </c>
      <c r="J1023" s="35">
        <v>2</v>
      </c>
      <c r="K1023" s="35">
        <v>1</v>
      </c>
      <c r="L1023" s="35">
        <v>1</v>
      </c>
      <c r="M1023" s="36">
        <v>3</v>
      </c>
      <c r="N1023" s="37">
        <f t="shared" si="71"/>
        <v>1</v>
      </c>
      <c r="O1023" s="38">
        <f t="shared" si="72"/>
        <v>6</v>
      </c>
      <c r="P1023" s="39">
        <f t="shared" si="73"/>
        <v>0.8571428571428571</v>
      </c>
    </row>
    <row r="1024" spans="1:16" ht="9.75" customHeight="1">
      <c r="A1024" s="5"/>
      <c r="B1024" s="33" t="s">
        <v>255</v>
      </c>
      <c r="C1024" s="33"/>
      <c r="D1024" s="34"/>
      <c r="E1024" s="35"/>
      <c r="F1024" s="35"/>
      <c r="G1024" s="35"/>
      <c r="H1024" s="35"/>
      <c r="I1024" s="35"/>
      <c r="J1024" s="35"/>
      <c r="K1024" s="35"/>
      <c r="L1024" s="35"/>
      <c r="M1024" s="36"/>
      <c r="N1024" s="37"/>
      <c r="O1024" s="38"/>
      <c r="P1024" s="39"/>
    </row>
    <row r="1025" spans="1:16" ht="9.75" customHeight="1">
      <c r="A1025" s="5"/>
      <c r="B1025" s="33" t="s">
        <v>5</v>
      </c>
      <c r="C1025" s="33">
        <v>1</v>
      </c>
      <c r="D1025" s="34">
        <v>1</v>
      </c>
      <c r="E1025" s="35">
        <v>1</v>
      </c>
      <c r="F1025" s="35">
        <v>1</v>
      </c>
      <c r="G1025" s="35">
        <v>1</v>
      </c>
      <c r="H1025" s="35">
        <v>1</v>
      </c>
      <c r="I1025" s="35">
        <v>1</v>
      </c>
      <c r="J1025" s="35">
        <v>1</v>
      </c>
      <c r="K1025" s="35">
        <v>1</v>
      </c>
      <c r="L1025" s="35">
        <v>1</v>
      </c>
      <c r="M1025" s="36">
        <v>1</v>
      </c>
      <c r="N1025" s="37">
        <f t="shared" si="71"/>
        <v>1</v>
      </c>
      <c r="O1025" s="38">
        <f t="shared" si="72"/>
        <v>0</v>
      </c>
      <c r="P1025" s="39">
        <f t="shared" si="73"/>
        <v>0</v>
      </c>
    </row>
    <row r="1026" spans="1:16" ht="9.75" customHeight="1">
      <c r="A1026" s="40"/>
      <c r="B1026" s="41" t="s">
        <v>6</v>
      </c>
      <c r="C1026" s="41">
        <f aca="true" t="shared" si="74" ref="C1026:M1026">SUM(C1010:C1025)</f>
        <v>134</v>
      </c>
      <c r="D1026" s="42">
        <f t="shared" si="74"/>
        <v>86</v>
      </c>
      <c r="E1026" s="43">
        <f t="shared" si="74"/>
        <v>40</v>
      </c>
      <c r="F1026" s="43">
        <f t="shared" si="74"/>
        <v>29</v>
      </c>
      <c r="G1026" s="43">
        <f t="shared" si="74"/>
        <v>24</v>
      </c>
      <c r="H1026" s="43">
        <f t="shared" si="74"/>
        <v>29</v>
      </c>
      <c r="I1026" s="43">
        <f t="shared" si="74"/>
        <v>31</v>
      </c>
      <c r="J1026" s="43">
        <f t="shared" si="74"/>
        <v>30</v>
      </c>
      <c r="K1026" s="43">
        <f t="shared" si="74"/>
        <v>32</v>
      </c>
      <c r="L1026" s="43">
        <f t="shared" si="74"/>
        <v>40</v>
      </c>
      <c r="M1026" s="44">
        <f t="shared" si="74"/>
        <v>73</v>
      </c>
      <c r="N1026" s="45">
        <f>MIN(D1026:M1026)</f>
        <v>24</v>
      </c>
      <c r="O1026" s="46">
        <f>C1026-N1026</f>
        <v>110</v>
      </c>
      <c r="P1026" s="47">
        <f>O1026/C1026</f>
        <v>0.8208955223880597</v>
      </c>
    </row>
    <row r="1027" spans="1:16" ht="9.75" customHeight="1">
      <c r="A1027" s="32" t="s">
        <v>47</v>
      </c>
      <c r="B1027" s="48" t="s">
        <v>0</v>
      </c>
      <c r="C1027" s="48"/>
      <c r="D1027" s="49"/>
      <c r="E1027" s="50"/>
      <c r="F1027" s="50"/>
      <c r="G1027" s="50"/>
      <c r="H1027" s="50"/>
      <c r="I1027" s="50"/>
      <c r="J1027" s="50"/>
      <c r="K1027" s="50"/>
      <c r="L1027" s="50"/>
      <c r="M1027" s="51"/>
      <c r="N1027" s="52"/>
      <c r="O1027" s="53"/>
      <c r="P1027" s="54"/>
    </row>
    <row r="1028" spans="1:16" ht="9.75" customHeight="1">
      <c r="A1028" s="5"/>
      <c r="B1028" s="33" t="s">
        <v>1</v>
      </c>
      <c r="C1028" s="33">
        <v>278</v>
      </c>
      <c r="D1028" s="34">
        <v>159</v>
      </c>
      <c r="E1028" s="35">
        <v>66</v>
      </c>
      <c r="F1028" s="35">
        <v>36</v>
      </c>
      <c r="G1028" s="35">
        <v>31</v>
      </c>
      <c r="H1028" s="35">
        <v>38</v>
      </c>
      <c r="I1028" s="35">
        <v>44</v>
      </c>
      <c r="J1028" s="35">
        <v>38</v>
      </c>
      <c r="K1028" s="35">
        <v>51</v>
      </c>
      <c r="L1028" s="35">
        <v>98</v>
      </c>
      <c r="M1028" s="36">
        <v>172</v>
      </c>
      <c r="N1028" s="37">
        <f>MIN(D1028:M1028)</f>
        <v>31</v>
      </c>
      <c r="O1028" s="38">
        <f>C1028-N1028</f>
        <v>247</v>
      </c>
      <c r="P1028" s="39">
        <f>O1028/C1028</f>
        <v>0.8884892086330936</v>
      </c>
    </row>
    <row r="1029" spans="1:16" ht="9.75" customHeight="1">
      <c r="A1029" s="5"/>
      <c r="B1029" s="33" t="s">
        <v>2</v>
      </c>
      <c r="C1029" s="33">
        <v>4</v>
      </c>
      <c r="D1029" s="34">
        <v>4</v>
      </c>
      <c r="E1029" s="35">
        <v>3</v>
      </c>
      <c r="F1029" s="35">
        <v>2</v>
      </c>
      <c r="G1029" s="35">
        <v>2</v>
      </c>
      <c r="H1029" s="35">
        <v>2</v>
      </c>
      <c r="I1029" s="35">
        <v>2</v>
      </c>
      <c r="J1029" s="35">
        <v>1</v>
      </c>
      <c r="K1029" s="35">
        <v>1</v>
      </c>
      <c r="L1029" s="35">
        <v>2</v>
      </c>
      <c r="M1029" s="36">
        <v>2</v>
      </c>
      <c r="N1029" s="37">
        <f>MIN(D1029:M1029)</f>
        <v>1</v>
      </c>
      <c r="O1029" s="38">
        <f>C1029-N1029</f>
        <v>3</v>
      </c>
      <c r="P1029" s="39">
        <f>O1029/C1029</f>
        <v>0.75</v>
      </c>
    </row>
    <row r="1030" spans="1:16" ht="9.75" customHeight="1">
      <c r="A1030" s="5"/>
      <c r="B1030" s="33" t="s">
        <v>455</v>
      </c>
      <c r="C1030" s="33">
        <v>17</v>
      </c>
      <c r="D1030" s="34">
        <v>13</v>
      </c>
      <c r="E1030" s="35">
        <v>7</v>
      </c>
      <c r="F1030" s="35">
        <v>4</v>
      </c>
      <c r="G1030" s="35">
        <v>4</v>
      </c>
      <c r="H1030" s="35">
        <v>7</v>
      </c>
      <c r="I1030" s="35">
        <v>7</v>
      </c>
      <c r="J1030" s="35">
        <v>5</v>
      </c>
      <c r="K1030" s="35">
        <v>5</v>
      </c>
      <c r="L1030" s="35">
        <v>8</v>
      </c>
      <c r="M1030" s="36">
        <v>12</v>
      </c>
      <c r="N1030" s="37">
        <f>MIN(D1030:M1030)</f>
        <v>4</v>
      </c>
      <c r="O1030" s="38">
        <f>C1030-N1030</f>
        <v>13</v>
      </c>
      <c r="P1030" s="39">
        <f>O1030/C1030</f>
        <v>0.7647058823529411</v>
      </c>
    </row>
    <row r="1031" spans="1:16" ht="9.75" customHeight="1">
      <c r="A1031" s="5"/>
      <c r="B1031" s="33" t="s">
        <v>460</v>
      </c>
      <c r="C1031" s="33"/>
      <c r="D1031" s="34"/>
      <c r="E1031" s="35"/>
      <c r="F1031" s="35"/>
      <c r="G1031" s="35"/>
      <c r="H1031" s="35"/>
      <c r="I1031" s="35"/>
      <c r="J1031" s="35"/>
      <c r="K1031" s="35"/>
      <c r="L1031" s="35"/>
      <c r="M1031" s="36"/>
      <c r="N1031" s="37"/>
      <c r="O1031" s="38"/>
      <c r="P1031" s="39"/>
    </row>
    <row r="1032" spans="1:16" ht="9.75" customHeight="1">
      <c r="A1032" s="5"/>
      <c r="B1032" s="33" t="s">
        <v>4</v>
      </c>
      <c r="C1032" s="33">
        <v>1</v>
      </c>
      <c r="D1032" s="34">
        <v>1</v>
      </c>
      <c r="E1032" s="35">
        <v>1</v>
      </c>
      <c r="F1032" s="35">
        <v>1</v>
      </c>
      <c r="G1032" s="35">
        <v>0</v>
      </c>
      <c r="H1032" s="35">
        <v>0</v>
      </c>
      <c r="I1032" s="35">
        <v>0</v>
      </c>
      <c r="J1032" s="35">
        <v>0</v>
      </c>
      <c r="K1032" s="35">
        <v>0</v>
      </c>
      <c r="L1032" s="35">
        <v>0</v>
      </c>
      <c r="M1032" s="36">
        <v>0</v>
      </c>
      <c r="N1032" s="37">
        <f>MIN(D1032:M1032)</f>
        <v>0</v>
      </c>
      <c r="O1032" s="38">
        <f>C1032-N1032</f>
        <v>1</v>
      </c>
      <c r="P1032" s="39">
        <f>O1032/C1032</f>
        <v>1</v>
      </c>
    </row>
    <row r="1033" spans="1:16" ht="9.75" customHeight="1">
      <c r="A1033" s="5"/>
      <c r="B1033" s="33" t="s">
        <v>264</v>
      </c>
      <c r="C1033" s="33">
        <v>6</v>
      </c>
      <c r="D1033" s="34">
        <v>6</v>
      </c>
      <c r="E1033" s="35">
        <v>5</v>
      </c>
      <c r="F1033" s="35">
        <v>5</v>
      </c>
      <c r="G1033" s="35">
        <v>5</v>
      </c>
      <c r="H1033" s="35">
        <v>5</v>
      </c>
      <c r="I1033" s="35">
        <v>5</v>
      </c>
      <c r="J1033" s="35">
        <v>4</v>
      </c>
      <c r="K1033" s="35">
        <v>4</v>
      </c>
      <c r="L1033" s="35">
        <v>5</v>
      </c>
      <c r="M1033" s="36">
        <v>6</v>
      </c>
      <c r="N1033" s="37">
        <f>MIN(D1033:M1033)</f>
        <v>4</v>
      </c>
      <c r="O1033" s="38">
        <f>C1033-N1033</f>
        <v>2</v>
      </c>
      <c r="P1033" s="39">
        <f>O1033/C1033</f>
        <v>0.3333333333333333</v>
      </c>
    </row>
    <row r="1034" spans="1:16" ht="9.75" customHeight="1">
      <c r="A1034" s="5"/>
      <c r="B1034" s="33" t="s">
        <v>321</v>
      </c>
      <c r="C1034" s="33">
        <v>1</v>
      </c>
      <c r="D1034" s="34">
        <v>0</v>
      </c>
      <c r="E1034" s="35">
        <v>0</v>
      </c>
      <c r="F1034" s="35">
        <v>0</v>
      </c>
      <c r="G1034" s="35">
        <v>0</v>
      </c>
      <c r="H1034" s="35">
        <v>0</v>
      </c>
      <c r="I1034" s="35">
        <v>1</v>
      </c>
      <c r="J1034" s="35">
        <v>1</v>
      </c>
      <c r="K1034" s="35">
        <v>0</v>
      </c>
      <c r="L1034" s="35">
        <v>0</v>
      </c>
      <c r="M1034" s="36">
        <v>0</v>
      </c>
      <c r="N1034" s="37">
        <f>MIN(D1034:M1034)</f>
        <v>0</v>
      </c>
      <c r="O1034" s="38">
        <f>C1034-N1034</f>
        <v>1</v>
      </c>
      <c r="P1034" s="39">
        <f>O1034/C1034</f>
        <v>1</v>
      </c>
    </row>
    <row r="1035" spans="1:16" ht="9.75" customHeight="1">
      <c r="A1035" s="5"/>
      <c r="B1035" s="33" t="s">
        <v>258</v>
      </c>
      <c r="C1035" s="33"/>
      <c r="D1035" s="34"/>
      <c r="E1035" s="35"/>
      <c r="F1035" s="35"/>
      <c r="G1035" s="35"/>
      <c r="H1035" s="35"/>
      <c r="I1035" s="35"/>
      <c r="J1035" s="35"/>
      <c r="K1035" s="35"/>
      <c r="L1035" s="35"/>
      <c r="M1035" s="36"/>
      <c r="N1035" s="37"/>
      <c r="O1035" s="38"/>
      <c r="P1035" s="39"/>
    </row>
    <row r="1036" spans="1:16" ht="9.75" customHeight="1">
      <c r="A1036" s="5"/>
      <c r="B1036" s="33" t="s">
        <v>258</v>
      </c>
      <c r="C1036" s="33"/>
      <c r="D1036" s="34"/>
      <c r="E1036" s="35"/>
      <c r="F1036" s="35"/>
      <c r="G1036" s="35"/>
      <c r="H1036" s="35"/>
      <c r="I1036" s="35"/>
      <c r="J1036" s="35"/>
      <c r="K1036" s="35"/>
      <c r="L1036" s="35"/>
      <c r="M1036" s="36"/>
      <c r="N1036" s="37"/>
      <c r="O1036" s="38"/>
      <c r="P1036" s="39"/>
    </row>
    <row r="1037" spans="1:16" ht="9.75" customHeight="1">
      <c r="A1037" s="5"/>
      <c r="B1037" s="33" t="s">
        <v>258</v>
      </c>
      <c r="C1037" s="33"/>
      <c r="D1037" s="34"/>
      <c r="E1037" s="35"/>
      <c r="F1037" s="35"/>
      <c r="G1037" s="35"/>
      <c r="H1037" s="35"/>
      <c r="I1037" s="35"/>
      <c r="J1037" s="35"/>
      <c r="K1037" s="35"/>
      <c r="L1037" s="35"/>
      <c r="M1037" s="36"/>
      <c r="N1037" s="37"/>
      <c r="O1037" s="38"/>
      <c r="P1037" s="39"/>
    </row>
    <row r="1038" spans="1:16" ht="9.75" customHeight="1">
      <c r="A1038" s="5"/>
      <c r="B1038" s="33" t="s">
        <v>258</v>
      </c>
      <c r="C1038" s="33"/>
      <c r="D1038" s="34"/>
      <c r="E1038" s="35"/>
      <c r="F1038" s="35"/>
      <c r="G1038" s="35"/>
      <c r="H1038" s="35"/>
      <c r="I1038" s="35"/>
      <c r="J1038" s="35"/>
      <c r="K1038" s="35"/>
      <c r="L1038" s="35"/>
      <c r="M1038" s="36"/>
      <c r="N1038" s="37"/>
      <c r="O1038" s="38"/>
      <c r="P1038" s="39"/>
    </row>
    <row r="1039" spans="1:16" ht="9.75" customHeight="1">
      <c r="A1039" s="5"/>
      <c r="B1039" s="33" t="s">
        <v>93</v>
      </c>
      <c r="C1039" s="33">
        <v>4</v>
      </c>
      <c r="D1039" s="34">
        <v>3</v>
      </c>
      <c r="E1039" s="35">
        <v>1</v>
      </c>
      <c r="F1039" s="35">
        <v>1</v>
      </c>
      <c r="G1039" s="35">
        <v>1</v>
      </c>
      <c r="H1039" s="35">
        <v>1</v>
      </c>
      <c r="I1039" s="35">
        <v>1</v>
      </c>
      <c r="J1039" s="35">
        <v>0</v>
      </c>
      <c r="K1039" s="35">
        <v>1</v>
      </c>
      <c r="L1039" s="35">
        <v>1</v>
      </c>
      <c r="M1039" s="36">
        <v>3</v>
      </c>
      <c r="N1039" s="37">
        <f>MIN(D1039:M1039)</f>
        <v>0</v>
      </c>
      <c r="O1039" s="38">
        <f>C1039-N1039</f>
        <v>4</v>
      </c>
      <c r="P1039" s="39">
        <f>O1039/C1039</f>
        <v>1</v>
      </c>
    </row>
    <row r="1040" spans="1:16" ht="9.75" customHeight="1">
      <c r="A1040" s="5"/>
      <c r="B1040" s="33" t="s">
        <v>254</v>
      </c>
      <c r="C1040" s="33"/>
      <c r="D1040" s="34"/>
      <c r="E1040" s="35"/>
      <c r="F1040" s="35"/>
      <c r="G1040" s="35"/>
      <c r="H1040" s="35"/>
      <c r="I1040" s="35"/>
      <c r="J1040" s="35"/>
      <c r="K1040" s="35"/>
      <c r="L1040" s="35"/>
      <c r="M1040" s="36"/>
      <c r="N1040" s="37"/>
      <c r="O1040" s="38"/>
      <c r="P1040" s="39"/>
    </row>
    <row r="1041" spans="1:16" ht="9.75" customHeight="1">
      <c r="A1041" s="5"/>
      <c r="B1041" s="33" t="s">
        <v>255</v>
      </c>
      <c r="C1041" s="33"/>
      <c r="D1041" s="34"/>
      <c r="E1041" s="35"/>
      <c r="F1041" s="35"/>
      <c r="G1041" s="35"/>
      <c r="H1041" s="35"/>
      <c r="I1041" s="35"/>
      <c r="J1041" s="35"/>
      <c r="K1041" s="35"/>
      <c r="L1041" s="35"/>
      <c r="M1041" s="36"/>
      <c r="N1041" s="37"/>
      <c r="O1041" s="38"/>
      <c r="P1041" s="39"/>
    </row>
    <row r="1042" spans="1:16" ht="9.75" customHeight="1">
      <c r="A1042" s="5"/>
      <c r="B1042" s="33" t="s">
        <v>5</v>
      </c>
      <c r="C1042" s="33"/>
      <c r="D1042" s="34"/>
      <c r="E1042" s="35"/>
      <c r="F1042" s="35"/>
      <c r="G1042" s="35"/>
      <c r="H1042" s="35"/>
      <c r="I1042" s="35"/>
      <c r="J1042" s="35"/>
      <c r="K1042" s="35"/>
      <c r="L1042" s="35"/>
      <c r="M1042" s="36"/>
      <c r="N1042" s="37"/>
      <c r="O1042" s="38"/>
      <c r="P1042" s="39"/>
    </row>
    <row r="1043" spans="1:16" ht="9.75" customHeight="1">
      <c r="A1043" s="40"/>
      <c r="B1043" s="41" t="s">
        <v>6</v>
      </c>
      <c r="C1043" s="41">
        <f aca="true" t="shared" si="75" ref="C1043:M1043">SUM(C1027:C1042)</f>
        <v>311</v>
      </c>
      <c r="D1043" s="42">
        <f t="shared" si="75"/>
        <v>186</v>
      </c>
      <c r="E1043" s="43">
        <f t="shared" si="75"/>
        <v>83</v>
      </c>
      <c r="F1043" s="43">
        <f t="shared" si="75"/>
        <v>49</v>
      </c>
      <c r="G1043" s="43">
        <f t="shared" si="75"/>
        <v>43</v>
      </c>
      <c r="H1043" s="43">
        <f t="shared" si="75"/>
        <v>53</v>
      </c>
      <c r="I1043" s="43">
        <f t="shared" si="75"/>
        <v>60</v>
      </c>
      <c r="J1043" s="43">
        <f t="shared" si="75"/>
        <v>49</v>
      </c>
      <c r="K1043" s="43">
        <f t="shared" si="75"/>
        <v>62</v>
      </c>
      <c r="L1043" s="43">
        <f t="shared" si="75"/>
        <v>114</v>
      </c>
      <c r="M1043" s="44">
        <f t="shared" si="75"/>
        <v>195</v>
      </c>
      <c r="N1043" s="45">
        <f>MIN(D1043:M1043)</f>
        <v>43</v>
      </c>
      <c r="O1043" s="46">
        <f>C1043-N1043</f>
        <v>268</v>
      </c>
      <c r="P1043" s="47">
        <f>O1043/C1043</f>
        <v>0.8617363344051447</v>
      </c>
    </row>
    <row r="1044" spans="1:16" ht="9.75" customHeight="1">
      <c r="A1044" s="32" t="s">
        <v>48</v>
      </c>
      <c r="B1044" s="48" t="s">
        <v>0</v>
      </c>
      <c r="C1044" s="48"/>
      <c r="D1044" s="49"/>
      <c r="E1044" s="50"/>
      <c r="F1044" s="50"/>
      <c r="G1044" s="50"/>
      <c r="H1044" s="50"/>
      <c r="I1044" s="50"/>
      <c r="J1044" s="50"/>
      <c r="K1044" s="50"/>
      <c r="L1044" s="50"/>
      <c r="M1044" s="51"/>
      <c r="N1044" s="52"/>
      <c r="O1044" s="53"/>
      <c r="P1044" s="54"/>
    </row>
    <row r="1045" spans="1:16" ht="9.75" customHeight="1">
      <c r="A1045" s="5"/>
      <c r="B1045" s="33" t="s">
        <v>1</v>
      </c>
      <c r="C1045" s="33"/>
      <c r="D1045" s="34"/>
      <c r="E1045" s="35"/>
      <c r="F1045" s="35"/>
      <c r="G1045" s="35"/>
      <c r="H1045" s="35"/>
      <c r="I1045" s="35"/>
      <c r="J1045" s="35"/>
      <c r="K1045" s="35"/>
      <c r="L1045" s="35"/>
      <c r="M1045" s="36"/>
      <c r="N1045" s="37"/>
      <c r="O1045" s="38"/>
      <c r="P1045" s="39"/>
    </row>
    <row r="1046" spans="1:16" ht="9.75" customHeight="1">
      <c r="A1046" s="5"/>
      <c r="B1046" s="33" t="s">
        <v>2</v>
      </c>
      <c r="C1046" s="33"/>
      <c r="D1046" s="34"/>
      <c r="E1046" s="35"/>
      <c r="F1046" s="35"/>
      <c r="G1046" s="35"/>
      <c r="H1046" s="35"/>
      <c r="I1046" s="35"/>
      <c r="J1046" s="35"/>
      <c r="K1046" s="35"/>
      <c r="L1046" s="35"/>
      <c r="M1046" s="36"/>
      <c r="N1046" s="37"/>
      <c r="O1046" s="38"/>
      <c r="P1046" s="39"/>
    </row>
    <row r="1047" spans="1:16" ht="9.75" customHeight="1">
      <c r="A1047" s="5"/>
      <c r="B1047" s="33" t="s">
        <v>460</v>
      </c>
      <c r="C1047" s="33"/>
      <c r="D1047" s="34"/>
      <c r="E1047" s="35"/>
      <c r="F1047" s="35"/>
      <c r="G1047" s="35"/>
      <c r="H1047" s="35"/>
      <c r="I1047" s="35"/>
      <c r="J1047" s="35"/>
      <c r="K1047" s="35"/>
      <c r="L1047" s="35"/>
      <c r="M1047" s="36"/>
      <c r="N1047" s="37"/>
      <c r="O1047" s="38"/>
      <c r="P1047" s="39"/>
    </row>
    <row r="1048" spans="1:16" ht="9.75" customHeight="1">
      <c r="A1048" s="5"/>
      <c r="B1048" s="33" t="s">
        <v>460</v>
      </c>
      <c r="C1048" s="33"/>
      <c r="D1048" s="34"/>
      <c r="E1048" s="35"/>
      <c r="F1048" s="35"/>
      <c r="G1048" s="35"/>
      <c r="H1048" s="35"/>
      <c r="I1048" s="35"/>
      <c r="J1048" s="35"/>
      <c r="K1048" s="35"/>
      <c r="L1048" s="35"/>
      <c r="M1048" s="36"/>
      <c r="N1048" s="37"/>
      <c r="O1048" s="38"/>
      <c r="P1048" s="39"/>
    </row>
    <row r="1049" spans="1:16" ht="9.75" customHeight="1">
      <c r="A1049" s="5"/>
      <c r="B1049" s="33" t="s">
        <v>4</v>
      </c>
      <c r="C1049" s="33"/>
      <c r="D1049" s="34"/>
      <c r="E1049" s="35"/>
      <c r="F1049" s="35"/>
      <c r="G1049" s="35"/>
      <c r="H1049" s="35"/>
      <c r="I1049" s="35"/>
      <c r="J1049" s="35"/>
      <c r="K1049" s="35"/>
      <c r="L1049" s="35"/>
      <c r="M1049" s="36"/>
      <c r="N1049" s="37"/>
      <c r="O1049" s="38"/>
      <c r="P1049" s="39"/>
    </row>
    <row r="1050" spans="1:16" ht="9.75" customHeight="1">
      <c r="A1050" s="5"/>
      <c r="B1050" s="33" t="s">
        <v>265</v>
      </c>
      <c r="C1050" s="33">
        <v>8</v>
      </c>
      <c r="D1050" s="34">
        <v>1</v>
      </c>
      <c r="E1050" s="35">
        <v>2</v>
      </c>
      <c r="F1050" s="35">
        <v>4</v>
      </c>
      <c r="G1050" s="35">
        <v>3</v>
      </c>
      <c r="H1050" s="35">
        <v>4</v>
      </c>
      <c r="I1050" s="35">
        <v>4</v>
      </c>
      <c r="J1050" s="35">
        <v>3</v>
      </c>
      <c r="K1050" s="35">
        <v>4</v>
      </c>
      <c r="L1050" s="35">
        <v>1</v>
      </c>
      <c r="M1050" s="36">
        <v>1</v>
      </c>
      <c r="N1050" s="37">
        <f>MIN(D1050:M1050)</f>
        <v>1</v>
      </c>
      <c r="O1050" s="38">
        <f>C1050-N1050</f>
        <v>7</v>
      </c>
      <c r="P1050" s="39">
        <f>O1050/C1050</f>
        <v>0.875</v>
      </c>
    </row>
    <row r="1051" spans="1:16" ht="9.75" customHeight="1">
      <c r="A1051" s="5"/>
      <c r="B1051" s="33" t="s">
        <v>258</v>
      </c>
      <c r="C1051" s="33"/>
      <c r="D1051" s="34"/>
      <c r="E1051" s="35"/>
      <c r="F1051" s="35"/>
      <c r="G1051" s="35"/>
      <c r="H1051" s="35"/>
      <c r="I1051" s="35"/>
      <c r="J1051" s="35"/>
      <c r="K1051" s="35"/>
      <c r="L1051" s="35"/>
      <c r="M1051" s="36"/>
      <c r="N1051" s="37"/>
      <c r="O1051" s="38"/>
      <c r="P1051" s="39"/>
    </row>
    <row r="1052" spans="1:16" ht="9.75" customHeight="1">
      <c r="A1052" s="5"/>
      <c r="B1052" s="33" t="s">
        <v>258</v>
      </c>
      <c r="C1052" s="33"/>
      <c r="D1052" s="34"/>
      <c r="E1052" s="35"/>
      <c r="F1052" s="35"/>
      <c r="G1052" s="35"/>
      <c r="H1052" s="35"/>
      <c r="I1052" s="35"/>
      <c r="J1052" s="35"/>
      <c r="K1052" s="35"/>
      <c r="L1052" s="35"/>
      <c r="M1052" s="36"/>
      <c r="N1052" s="37"/>
      <c r="O1052" s="38"/>
      <c r="P1052" s="39"/>
    </row>
    <row r="1053" spans="1:16" ht="9.75" customHeight="1">
      <c r="A1053" s="5"/>
      <c r="B1053" s="33" t="s">
        <v>258</v>
      </c>
      <c r="C1053" s="33"/>
      <c r="D1053" s="34"/>
      <c r="E1053" s="35"/>
      <c r="F1053" s="35"/>
      <c r="G1053" s="35"/>
      <c r="H1053" s="35"/>
      <c r="I1053" s="35"/>
      <c r="J1053" s="35"/>
      <c r="K1053" s="35"/>
      <c r="L1053" s="35"/>
      <c r="M1053" s="36"/>
      <c r="N1053" s="37"/>
      <c r="O1053" s="38"/>
      <c r="P1053" s="39"/>
    </row>
    <row r="1054" spans="1:16" ht="9.75" customHeight="1">
      <c r="A1054" s="5"/>
      <c r="B1054" s="33" t="s">
        <v>258</v>
      </c>
      <c r="C1054" s="33"/>
      <c r="D1054" s="34"/>
      <c r="E1054" s="35"/>
      <c r="F1054" s="35"/>
      <c r="G1054" s="35"/>
      <c r="H1054" s="35"/>
      <c r="I1054" s="35"/>
      <c r="J1054" s="35"/>
      <c r="K1054" s="35"/>
      <c r="L1054" s="35"/>
      <c r="M1054" s="36"/>
      <c r="N1054" s="37"/>
      <c r="O1054" s="38"/>
      <c r="P1054" s="39"/>
    </row>
    <row r="1055" spans="1:16" ht="9.75" customHeight="1">
      <c r="A1055" s="5"/>
      <c r="B1055" s="33" t="s">
        <v>258</v>
      </c>
      <c r="C1055" s="33"/>
      <c r="D1055" s="34"/>
      <c r="E1055" s="35"/>
      <c r="F1055" s="35"/>
      <c r="G1055" s="35"/>
      <c r="H1055" s="35"/>
      <c r="I1055" s="35"/>
      <c r="J1055" s="35"/>
      <c r="K1055" s="35"/>
      <c r="L1055" s="35"/>
      <c r="M1055" s="36"/>
      <c r="N1055" s="37"/>
      <c r="O1055" s="38"/>
      <c r="P1055" s="39"/>
    </row>
    <row r="1056" spans="1:16" ht="9.75" customHeight="1">
      <c r="A1056" s="5"/>
      <c r="B1056" s="33" t="s">
        <v>93</v>
      </c>
      <c r="C1056" s="33">
        <v>1</v>
      </c>
      <c r="D1056" s="34">
        <v>1</v>
      </c>
      <c r="E1056" s="35">
        <v>0</v>
      </c>
      <c r="F1056" s="35">
        <v>0</v>
      </c>
      <c r="G1056" s="35">
        <v>0</v>
      </c>
      <c r="H1056" s="35">
        <v>0</v>
      </c>
      <c r="I1056" s="35">
        <v>0</v>
      </c>
      <c r="J1056" s="35">
        <v>0</v>
      </c>
      <c r="K1056" s="35">
        <v>1</v>
      </c>
      <c r="L1056" s="35">
        <v>1</v>
      </c>
      <c r="M1056" s="36">
        <v>1</v>
      </c>
      <c r="N1056" s="37">
        <f>MIN(D1056:M1056)</f>
        <v>0</v>
      </c>
      <c r="O1056" s="38">
        <f>C1056-N1056</f>
        <v>1</v>
      </c>
      <c r="P1056" s="39">
        <f>O1056/C1056</f>
        <v>1</v>
      </c>
    </row>
    <row r="1057" spans="1:16" ht="9.75" customHeight="1">
      <c r="A1057" s="5"/>
      <c r="B1057" s="33" t="s">
        <v>254</v>
      </c>
      <c r="C1057" s="33">
        <v>3</v>
      </c>
      <c r="D1057" s="34">
        <v>0</v>
      </c>
      <c r="E1057" s="35">
        <v>1</v>
      </c>
      <c r="F1057" s="35">
        <v>1</v>
      </c>
      <c r="G1057" s="35">
        <v>0</v>
      </c>
      <c r="H1057" s="35">
        <v>1</v>
      </c>
      <c r="I1057" s="35">
        <v>1</v>
      </c>
      <c r="J1057" s="35">
        <v>1</v>
      </c>
      <c r="K1057" s="35">
        <v>1</v>
      </c>
      <c r="L1057" s="35">
        <v>2</v>
      </c>
      <c r="M1057" s="36">
        <v>3</v>
      </c>
      <c r="N1057" s="37">
        <f>MIN(D1057:M1057)</f>
        <v>0</v>
      </c>
      <c r="O1057" s="38">
        <f>C1057-N1057</f>
        <v>3</v>
      </c>
      <c r="P1057" s="39">
        <f>O1057/C1057</f>
        <v>1</v>
      </c>
    </row>
    <row r="1058" spans="1:16" ht="9.75" customHeight="1">
      <c r="A1058" s="5"/>
      <c r="B1058" s="33" t="s">
        <v>255</v>
      </c>
      <c r="C1058" s="33">
        <v>3</v>
      </c>
      <c r="D1058" s="34">
        <v>0</v>
      </c>
      <c r="E1058" s="35">
        <v>1</v>
      </c>
      <c r="F1058" s="35">
        <v>1</v>
      </c>
      <c r="G1058" s="35">
        <v>1</v>
      </c>
      <c r="H1058" s="35">
        <v>2</v>
      </c>
      <c r="I1058" s="35">
        <v>1</v>
      </c>
      <c r="J1058" s="35">
        <v>0</v>
      </c>
      <c r="K1058" s="35">
        <v>1</v>
      </c>
      <c r="L1058" s="35">
        <v>0</v>
      </c>
      <c r="M1058" s="36">
        <v>0</v>
      </c>
      <c r="N1058" s="37">
        <f>MIN(D1058:M1058)</f>
        <v>0</v>
      </c>
      <c r="O1058" s="38">
        <f>C1058-N1058</f>
        <v>3</v>
      </c>
      <c r="P1058" s="39">
        <f>O1058/C1058</f>
        <v>1</v>
      </c>
    </row>
    <row r="1059" spans="1:16" ht="9.75" customHeight="1">
      <c r="A1059" s="5"/>
      <c r="B1059" s="33" t="s">
        <v>5</v>
      </c>
      <c r="C1059" s="33">
        <v>4</v>
      </c>
      <c r="D1059" s="34">
        <v>3</v>
      </c>
      <c r="E1059" s="35">
        <v>2</v>
      </c>
      <c r="F1059" s="35">
        <v>2</v>
      </c>
      <c r="G1059" s="35">
        <v>2</v>
      </c>
      <c r="H1059" s="35">
        <v>3</v>
      </c>
      <c r="I1059" s="35">
        <v>2</v>
      </c>
      <c r="J1059" s="35">
        <v>1</v>
      </c>
      <c r="K1059" s="35">
        <v>1</v>
      </c>
      <c r="L1059" s="35">
        <v>2</v>
      </c>
      <c r="M1059" s="36">
        <v>3</v>
      </c>
      <c r="N1059" s="37">
        <f>MIN(D1059:M1059)</f>
        <v>1</v>
      </c>
      <c r="O1059" s="38">
        <f>C1059-N1059</f>
        <v>3</v>
      </c>
      <c r="P1059" s="39">
        <f>O1059/C1059</f>
        <v>0.75</v>
      </c>
    </row>
    <row r="1060" spans="1:16" ht="9.75" customHeight="1">
      <c r="A1060" s="40"/>
      <c r="B1060" s="41" t="s">
        <v>6</v>
      </c>
      <c r="C1060" s="41">
        <f aca="true" t="shared" si="76" ref="C1060:M1060">SUM(C1044:C1059)</f>
        <v>19</v>
      </c>
      <c r="D1060" s="42">
        <f t="shared" si="76"/>
        <v>5</v>
      </c>
      <c r="E1060" s="43">
        <f t="shared" si="76"/>
        <v>6</v>
      </c>
      <c r="F1060" s="43">
        <f t="shared" si="76"/>
        <v>8</v>
      </c>
      <c r="G1060" s="43">
        <f t="shared" si="76"/>
        <v>6</v>
      </c>
      <c r="H1060" s="43">
        <f t="shared" si="76"/>
        <v>10</v>
      </c>
      <c r="I1060" s="43">
        <f t="shared" si="76"/>
        <v>8</v>
      </c>
      <c r="J1060" s="43">
        <f t="shared" si="76"/>
        <v>5</v>
      </c>
      <c r="K1060" s="43">
        <f t="shared" si="76"/>
        <v>8</v>
      </c>
      <c r="L1060" s="43">
        <f t="shared" si="76"/>
        <v>6</v>
      </c>
      <c r="M1060" s="44">
        <f t="shared" si="76"/>
        <v>8</v>
      </c>
      <c r="N1060" s="45">
        <f>MIN(D1060:M1060)</f>
        <v>5</v>
      </c>
      <c r="O1060" s="46">
        <f>C1060-N1060</f>
        <v>14</v>
      </c>
      <c r="P1060" s="47">
        <f>O1060/C1060</f>
        <v>0.7368421052631579</v>
      </c>
    </row>
    <row r="1061" spans="1:16" ht="9.75" customHeight="1">
      <c r="A1061" s="32" t="s">
        <v>49</v>
      </c>
      <c r="B1061" s="48" t="s">
        <v>0</v>
      </c>
      <c r="C1061" s="48"/>
      <c r="D1061" s="49"/>
      <c r="E1061" s="50"/>
      <c r="F1061" s="50"/>
      <c r="G1061" s="50"/>
      <c r="H1061" s="50"/>
      <c r="I1061" s="50"/>
      <c r="J1061" s="50"/>
      <c r="K1061" s="50"/>
      <c r="L1061" s="50"/>
      <c r="M1061" s="51"/>
      <c r="N1061" s="52"/>
      <c r="O1061" s="53"/>
      <c r="P1061" s="54"/>
    </row>
    <row r="1062" spans="1:16" ht="9.75" customHeight="1">
      <c r="A1062" s="5"/>
      <c r="B1062" s="33" t="s">
        <v>1</v>
      </c>
      <c r="C1062" s="33">
        <v>32</v>
      </c>
      <c r="D1062" s="34">
        <v>29</v>
      </c>
      <c r="E1062" s="35">
        <v>23</v>
      </c>
      <c r="F1062" s="35">
        <v>22</v>
      </c>
      <c r="G1062" s="35">
        <v>20</v>
      </c>
      <c r="H1062" s="35">
        <v>19</v>
      </c>
      <c r="I1062" s="35">
        <v>21</v>
      </c>
      <c r="J1062" s="35">
        <v>20</v>
      </c>
      <c r="K1062" s="35">
        <v>21</v>
      </c>
      <c r="L1062" s="35">
        <v>22</v>
      </c>
      <c r="M1062" s="36">
        <v>26</v>
      </c>
      <c r="N1062" s="37">
        <f>MIN(D1062:M1062)</f>
        <v>19</v>
      </c>
      <c r="O1062" s="38">
        <f>C1062-N1062</f>
        <v>13</v>
      </c>
      <c r="P1062" s="39">
        <f>O1062/C1062</f>
        <v>0.40625</v>
      </c>
    </row>
    <row r="1063" spans="1:16" ht="9.75" customHeight="1">
      <c r="A1063" s="5"/>
      <c r="B1063" s="33" t="s">
        <v>2</v>
      </c>
      <c r="C1063" s="33"/>
      <c r="D1063" s="34"/>
      <c r="E1063" s="35"/>
      <c r="F1063" s="35"/>
      <c r="G1063" s="35"/>
      <c r="H1063" s="35"/>
      <c r="I1063" s="35"/>
      <c r="J1063" s="35"/>
      <c r="K1063" s="35"/>
      <c r="L1063" s="35"/>
      <c r="M1063" s="36"/>
      <c r="N1063" s="37"/>
      <c r="O1063" s="38"/>
      <c r="P1063" s="39"/>
    </row>
    <row r="1064" spans="1:16" ht="9.75" customHeight="1">
      <c r="A1064" s="5"/>
      <c r="B1064" s="33" t="s">
        <v>460</v>
      </c>
      <c r="C1064" s="33"/>
      <c r="D1064" s="34"/>
      <c r="E1064" s="35"/>
      <c r="F1064" s="35"/>
      <c r="G1064" s="35"/>
      <c r="H1064" s="35"/>
      <c r="I1064" s="35"/>
      <c r="J1064" s="35"/>
      <c r="K1064" s="35"/>
      <c r="L1064" s="35"/>
      <c r="M1064" s="36"/>
      <c r="N1064" s="37"/>
      <c r="O1064" s="38"/>
      <c r="P1064" s="39"/>
    </row>
    <row r="1065" spans="1:16" ht="9.75" customHeight="1">
      <c r="A1065" s="5"/>
      <c r="B1065" s="33" t="s">
        <v>460</v>
      </c>
      <c r="C1065" s="33"/>
      <c r="D1065" s="34"/>
      <c r="E1065" s="35"/>
      <c r="F1065" s="35"/>
      <c r="G1065" s="35"/>
      <c r="H1065" s="35"/>
      <c r="I1065" s="35"/>
      <c r="J1065" s="35"/>
      <c r="K1065" s="35"/>
      <c r="L1065" s="35"/>
      <c r="M1065" s="36"/>
      <c r="N1065" s="37"/>
      <c r="O1065" s="38"/>
      <c r="P1065" s="39"/>
    </row>
    <row r="1066" spans="1:16" ht="9.75" customHeight="1">
      <c r="A1066" s="5"/>
      <c r="B1066" s="33" t="s">
        <v>4</v>
      </c>
      <c r="C1066" s="33">
        <v>3</v>
      </c>
      <c r="D1066" s="34">
        <v>3</v>
      </c>
      <c r="E1066" s="35">
        <v>3</v>
      </c>
      <c r="F1066" s="35">
        <v>3</v>
      </c>
      <c r="G1066" s="35">
        <v>3</v>
      </c>
      <c r="H1066" s="35">
        <v>3</v>
      </c>
      <c r="I1066" s="35">
        <v>3</v>
      </c>
      <c r="J1066" s="35">
        <v>3</v>
      </c>
      <c r="K1066" s="35">
        <v>3</v>
      </c>
      <c r="L1066" s="35">
        <v>3</v>
      </c>
      <c r="M1066" s="36">
        <v>3</v>
      </c>
      <c r="N1066" s="37">
        <f>MIN(D1066:M1066)</f>
        <v>3</v>
      </c>
      <c r="O1066" s="38">
        <f>C1066-N1066</f>
        <v>0</v>
      </c>
      <c r="P1066" s="39">
        <f>O1066/C1066</f>
        <v>0</v>
      </c>
    </row>
    <row r="1067" spans="1:16" ht="9.75" customHeight="1">
      <c r="A1067" s="5"/>
      <c r="B1067" s="33" t="s">
        <v>258</v>
      </c>
      <c r="C1067" s="33"/>
      <c r="D1067" s="34"/>
      <c r="E1067" s="35"/>
      <c r="F1067" s="35"/>
      <c r="G1067" s="35"/>
      <c r="H1067" s="35"/>
      <c r="I1067" s="35"/>
      <c r="J1067" s="35"/>
      <c r="K1067" s="35"/>
      <c r="L1067" s="35"/>
      <c r="M1067" s="36"/>
      <c r="N1067" s="37"/>
      <c r="O1067" s="38"/>
      <c r="P1067" s="39"/>
    </row>
    <row r="1068" spans="1:16" ht="9.75" customHeight="1">
      <c r="A1068" s="5"/>
      <c r="B1068" s="33" t="s">
        <v>258</v>
      </c>
      <c r="C1068" s="33"/>
      <c r="D1068" s="34"/>
      <c r="E1068" s="35"/>
      <c r="F1068" s="35"/>
      <c r="G1068" s="35"/>
      <c r="H1068" s="35"/>
      <c r="I1068" s="35"/>
      <c r="J1068" s="35"/>
      <c r="K1068" s="35"/>
      <c r="L1068" s="35"/>
      <c r="M1068" s="36"/>
      <c r="N1068" s="37"/>
      <c r="O1068" s="38"/>
      <c r="P1068" s="39"/>
    </row>
    <row r="1069" spans="1:16" ht="9.75" customHeight="1">
      <c r="A1069" s="5"/>
      <c r="B1069" s="33" t="s">
        <v>258</v>
      </c>
      <c r="C1069" s="33"/>
      <c r="D1069" s="34"/>
      <c r="E1069" s="35"/>
      <c r="F1069" s="35"/>
      <c r="G1069" s="35"/>
      <c r="H1069" s="35"/>
      <c r="I1069" s="35"/>
      <c r="J1069" s="35"/>
      <c r="K1069" s="35"/>
      <c r="L1069" s="35"/>
      <c r="M1069" s="36"/>
      <c r="N1069" s="37"/>
      <c r="O1069" s="38"/>
      <c r="P1069" s="39"/>
    </row>
    <row r="1070" spans="1:16" ht="9.75" customHeight="1">
      <c r="A1070" s="5"/>
      <c r="B1070" s="33" t="s">
        <v>258</v>
      </c>
      <c r="C1070" s="33"/>
      <c r="D1070" s="34"/>
      <c r="E1070" s="35"/>
      <c r="F1070" s="35"/>
      <c r="G1070" s="35"/>
      <c r="H1070" s="35"/>
      <c r="I1070" s="35"/>
      <c r="J1070" s="35"/>
      <c r="K1070" s="35"/>
      <c r="L1070" s="35"/>
      <c r="M1070" s="36"/>
      <c r="N1070" s="37"/>
      <c r="O1070" s="38"/>
      <c r="P1070" s="39"/>
    </row>
    <row r="1071" spans="1:16" ht="9.75" customHeight="1">
      <c r="A1071" s="5"/>
      <c r="B1071" s="33" t="s">
        <v>258</v>
      </c>
      <c r="C1071" s="33"/>
      <c r="D1071" s="34"/>
      <c r="E1071" s="35"/>
      <c r="F1071" s="35"/>
      <c r="G1071" s="35"/>
      <c r="H1071" s="35"/>
      <c r="I1071" s="35"/>
      <c r="J1071" s="35"/>
      <c r="K1071" s="35"/>
      <c r="L1071" s="35"/>
      <c r="M1071" s="36"/>
      <c r="N1071" s="37"/>
      <c r="O1071" s="38"/>
      <c r="P1071" s="39"/>
    </row>
    <row r="1072" spans="1:16" ht="9.75" customHeight="1">
      <c r="A1072" s="5"/>
      <c r="B1072" s="33" t="s">
        <v>258</v>
      </c>
      <c r="C1072" s="33"/>
      <c r="D1072" s="34"/>
      <c r="E1072" s="35"/>
      <c r="F1072" s="35"/>
      <c r="G1072" s="35"/>
      <c r="H1072" s="35"/>
      <c r="I1072" s="35"/>
      <c r="J1072" s="35"/>
      <c r="K1072" s="35"/>
      <c r="L1072" s="35"/>
      <c r="M1072" s="36"/>
      <c r="N1072" s="37"/>
      <c r="O1072" s="38"/>
      <c r="P1072" s="39"/>
    </row>
    <row r="1073" spans="1:16" ht="9.75" customHeight="1">
      <c r="A1073" s="5"/>
      <c r="B1073" s="33" t="s">
        <v>93</v>
      </c>
      <c r="C1073" s="33">
        <v>3</v>
      </c>
      <c r="D1073" s="34">
        <v>3</v>
      </c>
      <c r="E1073" s="35">
        <v>3</v>
      </c>
      <c r="F1073" s="35">
        <v>3</v>
      </c>
      <c r="G1073" s="35">
        <v>3</v>
      </c>
      <c r="H1073" s="35">
        <v>3</v>
      </c>
      <c r="I1073" s="35">
        <v>3</v>
      </c>
      <c r="J1073" s="35">
        <v>3</v>
      </c>
      <c r="K1073" s="35">
        <v>3</v>
      </c>
      <c r="L1073" s="35">
        <v>3</v>
      </c>
      <c r="M1073" s="36">
        <v>3</v>
      </c>
      <c r="N1073" s="37">
        <f>MIN(D1073:M1073)</f>
        <v>3</v>
      </c>
      <c r="O1073" s="38">
        <f>C1073-N1073</f>
        <v>0</v>
      </c>
      <c r="P1073" s="39">
        <f>O1073/C1073</f>
        <v>0</v>
      </c>
    </row>
    <row r="1074" spans="1:16" ht="9.75" customHeight="1">
      <c r="A1074" s="5"/>
      <c r="B1074" s="33" t="s">
        <v>254</v>
      </c>
      <c r="C1074" s="33"/>
      <c r="D1074" s="34"/>
      <c r="E1074" s="35"/>
      <c r="F1074" s="35"/>
      <c r="G1074" s="35"/>
      <c r="H1074" s="35"/>
      <c r="I1074" s="35"/>
      <c r="J1074" s="35"/>
      <c r="K1074" s="35"/>
      <c r="L1074" s="35"/>
      <c r="M1074" s="36"/>
      <c r="N1074" s="37"/>
      <c r="O1074" s="38"/>
      <c r="P1074" s="39"/>
    </row>
    <row r="1075" spans="1:16" ht="9.75" customHeight="1">
      <c r="A1075" s="5"/>
      <c r="B1075" s="33" t="s">
        <v>255</v>
      </c>
      <c r="C1075" s="33">
        <v>1</v>
      </c>
      <c r="D1075" s="34">
        <v>1</v>
      </c>
      <c r="E1075" s="35">
        <v>1</v>
      </c>
      <c r="F1075" s="35">
        <v>1</v>
      </c>
      <c r="G1075" s="35">
        <v>1</v>
      </c>
      <c r="H1075" s="35">
        <v>1</v>
      </c>
      <c r="I1075" s="35">
        <v>1</v>
      </c>
      <c r="J1075" s="35">
        <v>1</v>
      </c>
      <c r="K1075" s="35">
        <v>1</v>
      </c>
      <c r="L1075" s="35">
        <v>1</v>
      </c>
      <c r="M1075" s="36">
        <v>1</v>
      </c>
      <c r="N1075" s="37">
        <f>MIN(D1075:M1075)</f>
        <v>1</v>
      </c>
      <c r="O1075" s="38">
        <f>C1075-N1075</f>
        <v>0</v>
      </c>
      <c r="P1075" s="39">
        <f>O1075/C1075</f>
        <v>0</v>
      </c>
    </row>
    <row r="1076" spans="1:16" ht="9.75" customHeight="1">
      <c r="A1076" s="5"/>
      <c r="B1076" s="33" t="s">
        <v>5</v>
      </c>
      <c r="C1076" s="33">
        <v>1</v>
      </c>
      <c r="D1076" s="34">
        <v>1</v>
      </c>
      <c r="E1076" s="35">
        <v>1</v>
      </c>
      <c r="F1076" s="35">
        <v>1</v>
      </c>
      <c r="G1076" s="35">
        <v>1</v>
      </c>
      <c r="H1076" s="35">
        <v>1</v>
      </c>
      <c r="I1076" s="35">
        <v>1</v>
      </c>
      <c r="J1076" s="35">
        <v>1</v>
      </c>
      <c r="K1076" s="35">
        <v>1</v>
      </c>
      <c r="L1076" s="35">
        <v>1</v>
      </c>
      <c r="M1076" s="36">
        <v>1</v>
      </c>
      <c r="N1076" s="37">
        <f>MIN(D1076:M1076)</f>
        <v>1</v>
      </c>
      <c r="O1076" s="38">
        <f>C1076-N1076</f>
        <v>0</v>
      </c>
      <c r="P1076" s="39">
        <f>O1076/C1076</f>
        <v>0</v>
      </c>
    </row>
    <row r="1077" spans="1:16" ht="9.75" customHeight="1">
      <c r="A1077" s="40"/>
      <c r="B1077" s="41" t="s">
        <v>6</v>
      </c>
      <c r="C1077" s="41">
        <f aca="true" t="shared" si="77" ref="C1077:M1077">SUM(C1061:C1076)</f>
        <v>40</v>
      </c>
      <c r="D1077" s="42">
        <f t="shared" si="77"/>
        <v>37</v>
      </c>
      <c r="E1077" s="43">
        <f t="shared" si="77"/>
        <v>31</v>
      </c>
      <c r="F1077" s="43">
        <f t="shared" si="77"/>
        <v>30</v>
      </c>
      <c r="G1077" s="43">
        <f t="shared" si="77"/>
        <v>28</v>
      </c>
      <c r="H1077" s="43">
        <f t="shared" si="77"/>
        <v>27</v>
      </c>
      <c r="I1077" s="43">
        <f t="shared" si="77"/>
        <v>29</v>
      </c>
      <c r="J1077" s="43">
        <f t="shared" si="77"/>
        <v>28</v>
      </c>
      <c r="K1077" s="43">
        <f t="shared" si="77"/>
        <v>29</v>
      </c>
      <c r="L1077" s="43">
        <f t="shared" si="77"/>
        <v>30</v>
      </c>
      <c r="M1077" s="44">
        <f t="shared" si="77"/>
        <v>34</v>
      </c>
      <c r="N1077" s="45">
        <f>MIN(D1077:M1077)</f>
        <v>27</v>
      </c>
      <c r="O1077" s="46">
        <f>C1077-N1077</f>
        <v>13</v>
      </c>
      <c r="P1077" s="47">
        <f>O1077/C1077</f>
        <v>0.325</v>
      </c>
    </row>
    <row r="1078" spans="1:16" ht="9.75" customHeight="1">
      <c r="A1078" s="32" t="s">
        <v>50</v>
      </c>
      <c r="B1078" s="48" t="s">
        <v>0</v>
      </c>
      <c r="C1078" s="48"/>
      <c r="D1078" s="49"/>
      <c r="E1078" s="50"/>
      <c r="F1078" s="50"/>
      <c r="G1078" s="50"/>
      <c r="H1078" s="50"/>
      <c r="I1078" s="50"/>
      <c r="J1078" s="50"/>
      <c r="K1078" s="50"/>
      <c r="L1078" s="50"/>
      <c r="M1078" s="51"/>
      <c r="N1078" s="52"/>
      <c r="O1078" s="53"/>
      <c r="P1078" s="54"/>
    </row>
    <row r="1079" spans="1:16" ht="9.75" customHeight="1">
      <c r="A1079" s="5"/>
      <c r="B1079" s="33" t="s">
        <v>1</v>
      </c>
      <c r="C1079" s="33">
        <v>80</v>
      </c>
      <c r="D1079" s="34">
        <v>73</v>
      </c>
      <c r="E1079" s="35">
        <v>58</v>
      </c>
      <c r="F1079" s="35">
        <v>50</v>
      </c>
      <c r="G1079" s="35">
        <v>44</v>
      </c>
      <c r="H1079" s="35">
        <v>44</v>
      </c>
      <c r="I1079" s="35">
        <v>47</v>
      </c>
      <c r="J1079" s="35">
        <v>46</v>
      </c>
      <c r="K1079" s="35">
        <v>46</v>
      </c>
      <c r="L1079" s="35">
        <v>50</v>
      </c>
      <c r="M1079" s="36">
        <v>57</v>
      </c>
      <c r="N1079" s="37">
        <f>MIN(D1079:M1079)</f>
        <v>44</v>
      </c>
      <c r="O1079" s="38">
        <f>C1079-N1079</f>
        <v>36</v>
      </c>
      <c r="P1079" s="39">
        <f>O1079/C1079</f>
        <v>0.45</v>
      </c>
    </row>
    <row r="1080" spans="1:16" ht="9.75" customHeight="1">
      <c r="A1080" s="5"/>
      <c r="B1080" s="33" t="s">
        <v>2</v>
      </c>
      <c r="C1080" s="33"/>
      <c r="D1080" s="34"/>
      <c r="E1080" s="35"/>
      <c r="F1080" s="35"/>
      <c r="G1080" s="35"/>
      <c r="H1080" s="35"/>
      <c r="I1080" s="35"/>
      <c r="J1080" s="35"/>
      <c r="K1080" s="35"/>
      <c r="L1080" s="35"/>
      <c r="M1080" s="36"/>
      <c r="N1080" s="37"/>
      <c r="O1080" s="38"/>
      <c r="P1080" s="39"/>
    </row>
    <row r="1081" spans="1:16" ht="9.75" customHeight="1">
      <c r="A1081" s="5"/>
      <c r="B1081" s="33" t="s">
        <v>460</v>
      </c>
      <c r="C1081" s="33"/>
      <c r="D1081" s="34"/>
      <c r="E1081" s="35"/>
      <c r="F1081" s="35"/>
      <c r="G1081" s="35"/>
      <c r="H1081" s="35"/>
      <c r="I1081" s="35"/>
      <c r="J1081" s="35"/>
      <c r="K1081" s="35"/>
      <c r="L1081" s="35"/>
      <c r="M1081" s="36"/>
      <c r="N1081" s="37"/>
      <c r="O1081" s="38"/>
      <c r="P1081" s="39"/>
    </row>
    <row r="1082" spans="1:16" ht="9.75" customHeight="1">
      <c r="A1082" s="5"/>
      <c r="B1082" s="33" t="s">
        <v>460</v>
      </c>
      <c r="C1082" s="33"/>
      <c r="D1082" s="34"/>
      <c r="E1082" s="35"/>
      <c r="F1082" s="35"/>
      <c r="G1082" s="35"/>
      <c r="H1082" s="35"/>
      <c r="I1082" s="35"/>
      <c r="J1082" s="35"/>
      <c r="K1082" s="35"/>
      <c r="L1082" s="35"/>
      <c r="M1082" s="36"/>
      <c r="N1082" s="37"/>
      <c r="O1082" s="38"/>
      <c r="P1082" s="39"/>
    </row>
    <row r="1083" spans="1:16" ht="9.75" customHeight="1">
      <c r="A1083" s="5"/>
      <c r="B1083" s="33" t="s">
        <v>4</v>
      </c>
      <c r="C1083" s="33"/>
      <c r="D1083" s="34"/>
      <c r="E1083" s="35"/>
      <c r="F1083" s="35"/>
      <c r="G1083" s="35"/>
      <c r="H1083" s="35"/>
      <c r="I1083" s="35"/>
      <c r="J1083" s="35"/>
      <c r="K1083" s="35"/>
      <c r="L1083" s="35"/>
      <c r="M1083" s="36"/>
      <c r="N1083" s="37"/>
      <c r="O1083" s="38"/>
      <c r="P1083" s="39"/>
    </row>
    <row r="1084" spans="1:16" ht="9.75" customHeight="1">
      <c r="A1084" s="5"/>
      <c r="B1084" s="33" t="s">
        <v>263</v>
      </c>
      <c r="C1084" s="33">
        <v>2</v>
      </c>
      <c r="D1084" s="34">
        <v>2</v>
      </c>
      <c r="E1084" s="35">
        <v>2</v>
      </c>
      <c r="F1084" s="35">
        <v>1</v>
      </c>
      <c r="G1084" s="35">
        <v>1</v>
      </c>
      <c r="H1084" s="35">
        <v>1</v>
      </c>
      <c r="I1084" s="35">
        <v>1</v>
      </c>
      <c r="J1084" s="35">
        <v>1</v>
      </c>
      <c r="K1084" s="35">
        <v>1</v>
      </c>
      <c r="L1084" s="35">
        <v>1</v>
      </c>
      <c r="M1084" s="36">
        <v>2</v>
      </c>
      <c r="N1084" s="37">
        <f>MIN(D1084:M1084)</f>
        <v>1</v>
      </c>
      <c r="O1084" s="38">
        <f>C1084-N1084</f>
        <v>1</v>
      </c>
      <c r="P1084" s="39">
        <f>O1084/C1084</f>
        <v>0.5</v>
      </c>
    </row>
    <row r="1085" spans="1:16" ht="9.75" customHeight="1">
      <c r="A1085" s="5"/>
      <c r="B1085" s="33" t="s">
        <v>258</v>
      </c>
      <c r="C1085" s="33"/>
      <c r="D1085" s="34"/>
      <c r="E1085" s="35"/>
      <c r="F1085" s="35"/>
      <c r="G1085" s="35"/>
      <c r="H1085" s="35"/>
      <c r="I1085" s="35"/>
      <c r="J1085" s="35"/>
      <c r="K1085" s="35"/>
      <c r="L1085" s="35"/>
      <c r="M1085" s="36"/>
      <c r="N1085" s="37"/>
      <c r="O1085" s="38"/>
      <c r="P1085" s="39"/>
    </row>
    <row r="1086" spans="1:16" ht="9.75" customHeight="1">
      <c r="A1086" s="5"/>
      <c r="B1086" s="33" t="s">
        <v>258</v>
      </c>
      <c r="C1086" s="33"/>
      <c r="D1086" s="34"/>
      <c r="E1086" s="35"/>
      <c r="F1086" s="35"/>
      <c r="G1086" s="35"/>
      <c r="H1086" s="35"/>
      <c r="I1086" s="35"/>
      <c r="J1086" s="35"/>
      <c r="K1086" s="35"/>
      <c r="L1086" s="35"/>
      <c r="M1086" s="36"/>
      <c r="N1086" s="37"/>
      <c r="O1086" s="38"/>
      <c r="P1086" s="39"/>
    </row>
    <row r="1087" spans="1:16" ht="9.75" customHeight="1">
      <c r="A1087" s="5"/>
      <c r="B1087" s="33" t="s">
        <v>258</v>
      </c>
      <c r="C1087" s="33"/>
      <c r="D1087" s="34"/>
      <c r="E1087" s="35"/>
      <c r="F1087" s="35"/>
      <c r="G1087" s="35"/>
      <c r="H1087" s="35"/>
      <c r="I1087" s="35"/>
      <c r="J1087" s="35"/>
      <c r="K1087" s="35"/>
      <c r="L1087" s="35"/>
      <c r="M1087" s="36"/>
      <c r="N1087" s="37"/>
      <c r="O1087" s="38"/>
      <c r="P1087" s="39"/>
    </row>
    <row r="1088" spans="1:16" ht="9.75" customHeight="1">
      <c r="A1088" s="5"/>
      <c r="B1088" s="33" t="s">
        <v>258</v>
      </c>
      <c r="C1088" s="33"/>
      <c r="D1088" s="34"/>
      <c r="E1088" s="35"/>
      <c r="F1088" s="35"/>
      <c r="G1088" s="35"/>
      <c r="H1088" s="35"/>
      <c r="I1088" s="35"/>
      <c r="J1088" s="35"/>
      <c r="K1088" s="35"/>
      <c r="L1088" s="35"/>
      <c r="M1088" s="36"/>
      <c r="N1088" s="37"/>
      <c r="O1088" s="38"/>
      <c r="P1088" s="39"/>
    </row>
    <row r="1089" spans="1:16" ht="9.75" customHeight="1">
      <c r="A1089" s="5"/>
      <c r="B1089" s="33" t="s">
        <v>258</v>
      </c>
      <c r="C1089" s="33"/>
      <c r="D1089" s="34"/>
      <c r="E1089" s="35"/>
      <c r="F1089" s="35"/>
      <c r="G1089" s="35"/>
      <c r="H1089" s="35"/>
      <c r="I1089" s="35"/>
      <c r="J1089" s="35"/>
      <c r="K1089" s="35"/>
      <c r="L1089" s="35"/>
      <c r="M1089" s="36"/>
      <c r="N1089" s="37"/>
      <c r="O1089" s="38"/>
      <c r="P1089" s="39"/>
    </row>
    <row r="1090" spans="1:16" ht="9.75" customHeight="1">
      <c r="A1090" s="5"/>
      <c r="B1090" s="33" t="s">
        <v>93</v>
      </c>
      <c r="C1090" s="33"/>
      <c r="D1090" s="34"/>
      <c r="E1090" s="35"/>
      <c r="F1090" s="35"/>
      <c r="G1090" s="35"/>
      <c r="H1090" s="35"/>
      <c r="I1090" s="35"/>
      <c r="J1090" s="35"/>
      <c r="K1090" s="35"/>
      <c r="L1090" s="35"/>
      <c r="M1090" s="36"/>
      <c r="N1090" s="37"/>
      <c r="O1090" s="38"/>
      <c r="P1090" s="39"/>
    </row>
    <row r="1091" spans="1:16" ht="9.75" customHeight="1">
      <c r="A1091" s="5"/>
      <c r="B1091" s="33" t="s">
        <v>254</v>
      </c>
      <c r="C1091" s="33"/>
      <c r="D1091" s="34"/>
      <c r="E1091" s="35"/>
      <c r="F1091" s="35"/>
      <c r="G1091" s="35"/>
      <c r="H1091" s="35"/>
      <c r="I1091" s="35"/>
      <c r="J1091" s="35"/>
      <c r="K1091" s="35"/>
      <c r="L1091" s="35"/>
      <c r="M1091" s="36"/>
      <c r="N1091" s="37"/>
      <c r="O1091" s="38"/>
      <c r="P1091" s="39"/>
    </row>
    <row r="1092" spans="1:16" ht="9.75" customHeight="1">
      <c r="A1092" s="5"/>
      <c r="B1092" s="33" t="s">
        <v>255</v>
      </c>
      <c r="C1092" s="33"/>
      <c r="D1092" s="34"/>
      <c r="E1092" s="35"/>
      <c r="F1092" s="35"/>
      <c r="G1092" s="35"/>
      <c r="H1092" s="35"/>
      <c r="I1092" s="35"/>
      <c r="J1092" s="35"/>
      <c r="K1092" s="35"/>
      <c r="L1092" s="35"/>
      <c r="M1092" s="36"/>
      <c r="N1092" s="37"/>
      <c r="O1092" s="38"/>
      <c r="P1092" s="39"/>
    </row>
    <row r="1093" spans="1:16" ht="9.75" customHeight="1">
      <c r="A1093" s="5"/>
      <c r="B1093" s="33" t="s">
        <v>5</v>
      </c>
      <c r="C1093" s="33"/>
      <c r="D1093" s="34"/>
      <c r="E1093" s="35"/>
      <c r="F1093" s="35"/>
      <c r="G1093" s="35"/>
      <c r="H1093" s="35"/>
      <c r="I1093" s="35"/>
      <c r="J1093" s="35"/>
      <c r="K1093" s="35"/>
      <c r="L1093" s="35"/>
      <c r="M1093" s="36"/>
      <c r="N1093" s="37"/>
      <c r="O1093" s="38"/>
      <c r="P1093" s="39"/>
    </row>
    <row r="1094" spans="1:16" ht="9.75" customHeight="1">
      <c r="A1094" s="40"/>
      <c r="B1094" s="41" t="s">
        <v>6</v>
      </c>
      <c r="C1094" s="41">
        <f aca="true" t="shared" si="78" ref="C1094:M1094">SUM(C1078:C1093)</f>
        <v>82</v>
      </c>
      <c r="D1094" s="42">
        <f t="shared" si="78"/>
        <v>75</v>
      </c>
      <c r="E1094" s="43">
        <f t="shared" si="78"/>
        <v>60</v>
      </c>
      <c r="F1094" s="43">
        <f t="shared" si="78"/>
        <v>51</v>
      </c>
      <c r="G1094" s="43">
        <f t="shared" si="78"/>
        <v>45</v>
      </c>
      <c r="H1094" s="43">
        <f t="shared" si="78"/>
        <v>45</v>
      </c>
      <c r="I1094" s="43">
        <f t="shared" si="78"/>
        <v>48</v>
      </c>
      <c r="J1094" s="43">
        <f t="shared" si="78"/>
        <v>47</v>
      </c>
      <c r="K1094" s="43">
        <f t="shared" si="78"/>
        <v>47</v>
      </c>
      <c r="L1094" s="43">
        <f t="shared" si="78"/>
        <v>51</v>
      </c>
      <c r="M1094" s="44">
        <f t="shared" si="78"/>
        <v>59</v>
      </c>
      <c r="N1094" s="45">
        <f>MIN(D1094:M1094)</f>
        <v>45</v>
      </c>
      <c r="O1094" s="46">
        <f>C1094-N1094</f>
        <v>37</v>
      </c>
      <c r="P1094" s="47">
        <f>O1094/C1094</f>
        <v>0.45121951219512196</v>
      </c>
    </row>
    <row r="1095" spans="1:16" ht="9.75" customHeight="1">
      <c r="A1095" s="32" t="s">
        <v>51</v>
      </c>
      <c r="B1095" s="48" t="s">
        <v>0</v>
      </c>
      <c r="C1095" s="48"/>
      <c r="D1095" s="49"/>
      <c r="E1095" s="50"/>
      <c r="F1095" s="50"/>
      <c r="G1095" s="50"/>
      <c r="H1095" s="50"/>
      <c r="I1095" s="50"/>
      <c r="J1095" s="50"/>
      <c r="K1095" s="50"/>
      <c r="L1095" s="50"/>
      <c r="M1095" s="51"/>
      <c r="N1095" s="52"/>
      <c r="O1095" s="53"/>
      <c r="P1095" s="54"/>
    </row>
    <row r="1096" spans="1:16" ht="9.75" customHeight="1">
      <c r="A1096" s="5"/>
      <c r="B1096" s="33" t="s">
        <v>1</v>
      </c>
      <c r="C1096" s="33">
        <v>39</v>
      </c>
      <c r="D1096" s="34">
        <v>38</v>
      </c>
      <c r="E1096" s="35">
        <v>36</v>
      </c>
      <c r="F1096" s="35">
        <v>35</v>
      </c>
      <c r="G1096" s="35">
        <v>34</v>
      </c>
      <c r="H1096" s="35">
        <v>34</v>
      </c>
      <c r="I1096" s="35">
        <v>34</v>
      </c>
      <c r="J1096" s="35">
        <v>33</v>
      </c>
      <c r="K1096" s="35">
        <v>34</v>
      </c>
      <c r="L1096" s="35">
        <v>35</v>
      </c>
      <c r="M1096" s="36">
        <v>37</v>
      </c>
      <c r="N1096" s="37">
        <f>MIN(D1096:M1096)</f>
        <v>33</v>
      </c>
      <c r="O1096" s="38">
        <f>C1096-N1096</f>
        <v>6</v>
      </c>
      <c r="P1096" s="39">
        <f>O1096/C1096</f>
        <v>0.15384615384615385</v>
      </c>
    </row>
    <row r="1097" spans="1:16" ht="9.75" customHeight="1">
      <c r="A1097" s="5"/>
      <c r="B1097" s="33" t="s">
        <v>2</v>
      </c>
      <c r="C1097" s="33">
        <v>5</v>
      </c>
      <c r="D1097" s="34">
        <v>5</v>
      </c>
      <c r="E1097" s="35">
        <v>5</v>
      </c>
      <c r="F1097" s="35">
        <v>5</v>
      </c>
      <c r="G1097" s="35">
        <v>5</v>
      </c>
      <c r="H1097" s="35">
        <v>5</v>
      </c>
      <c r="I1097" s="35">
        <v>5</v>
      </c>
      <c r="J1097" s="35">
        <v>5</v>
      </c>
      <c r="K1097" s="35">
        <v>5</v>
      </c>
      <c r="L1097" s="35">
        <v>4</v>
      </c>
      <c r="M1097" s="36">
        <v>4</v>
      </c>
      <c r="N1097" s="37">
        <f>MIN(D1097:M1097)</f>
        <v>4</v>
      </c>
      <c r="O1097" s="38">
        <f>C1097-N1097</f>
        <v>1</v>
      </c>
      <c r="P1097" s="39">
        <f>O1097/C1097</f>
        <v>0.2</v>
      </c>
    </row>
    <row r="1098" spans="1:16" ht="9.75" customHeight="1">
      <c r="A1098" s="5"/>
      <c r="B1098" s="33" t="s">
        <v>460</v>
      </c>
      <c r="C1098" s="33"/>
      <c r="D1098" s="34"/>
      <c r="E1098" s="35"/>
      <c r="F1098" s="35"/>
      <c r="G1098" s="35"/>
      <c r="H1098" s="35"/>
      <c r="I1098" s="35"/>
      <c r="J1098" s="35"/>
      <c r="K1098" s="35"/>
      <c r="L1098" s="35"/>
      <c r="M1098" s="36"/>
      <c r="N1098" s="37"/>
      <c r="O1098" s="38"/>
      <c r="P1098" s="39"/>
    </row>
    <row r="1099" spans="1:16" ht="9.75" customHeight="1">
      <c r="A1099" s="5"/>
      <c r="B1099" s="33" t="s">
        <v>460</v>
      </c>
      <c r="C1099" s="33"/>
      <c r="D1099" s="34"/>
      <c r="E1099" s="35"/>
      <c r="F1099" s="35"/>
      <c r="G1099" s="35"/>
      <c r="H1099" s="35"/>
      <c r="I1099" s="35"/>
      <c r="J1099" s="35"/>
      <c r="K1099" s="35"/>
      <c r="L1099" s="35"/>
      <c r="M1099" s="36"/>
      <c r="N1099" s="37"/>
      <c r="O1099" s="38"/>
      <c r="P1099" s="39"/>
    </row>
    <row r="1100" spans="1:16" ht="9.75" customHeight="1">
      <c r="A1100" s="5"/>
      <c r="B1100" s="33" t="s">
        <v>4</v>
      </c>
      <c r="C1100" s="33"/>
      <c r="D1100" s="34"/>
      <c r="E1100" s="35"/>
      <c r="F1100" s="35"/>
      <c r="G1100" s="35"/>
      <c r="H1100" s="35"/>
      <c r="I1100" s="35"/>
      <c r="J1100" s="35"/>
      <c r="K1100" s="35"/>
      <c r="L1100" s="35"/>
      <c r="M1100" s="36"/>
      <c r="N1100" s="37"/>
      <c r="O1100" s="38"/>
      <c r="P1100" s="39"/>
    </row>
    <row r="1101" spans="1:16" ht="9.75" customHeight="1">
      <c r="A1101" s="5"/>
      <c r="B1101" s="33" t="s">
        <v>258</v>
      </c>
      <c r="C1101" s="33"/>
      <c r="D1101" s="34"/>
      <c r="E1101" s="35"/>
      <c r="F1101" s="35"/>
      <c r="G1101" s="35"/>
      <c r="H1101" s="35"/>
      <c r="I1101" s="35"/>
      <c r="J1101" s="35"/>
      <c r="K1101" s="35"/>
      <c r="L1101" s="35"/>
      <c r="M1101" s="36"/>
      <c r="N1101" s="37"/>
      <c r="O1101" s="38"/>
      <c r="P1101" s="39"/>
    </row>
    <row r="1102" spans="1:16" ht="9.75" customHeight="1">
      <c r="A1102" s="5"/>
      <c r="B1102" s="33" t="s">
        <v>258</v>
      </c>
      <c r="C1102" s="33"/>
      <c r="D1102" s="34"/>
      <c r="E1102" s="35"/>
      <c r="F1102" s="35"/>
      <c r="G1102" s="35"/>
      <c r="H1102" s="35"/>
      <c r="I1102" s="35"/>
      <c r="J1102" s="35"/>
      <c r="K1102" s="35"/>
      <c r="L1102" s="35"/>
      <c r="M1102" s="36"/>
      <c r="N1102" s="37"/>
      <c r="O1102" s="38"/>
      <c r="P1102" s="39"/>
    </row>
    <row r="1103" spans="1:16" ht="9.75" customHeight="1">
      <c r="A1103" s="5"/>
      <c r="B1103" s="33" t="s">
        <v>258</v>
      </c>
      <c r="C1103" s="33"/>
      <c r="D1103" s="34"/>
      <c r="E1103" s="35"/>
      <c r="F1103" s="35"/>
      <c r="G1103" s="35"/>
      <c r="H1103" s="35"/>
      <c r="I1103" s="35"/>
      <c r="J1103" s="35"/>
      <c r="K1103" s="35"/>
      <c r="L1103" s="35"/>
      <c r="M1103" s="36"/>
      <c r="N1103" s="37"/>
      <c r="O1103" s="38"/>
      <c r="P1103" s="39"/>
    </row>
    <row r="1104" spans="1:16" ht="9.75" customHeight="1">
      <c r="A1104" s="5"/>
      <c r="B1104" s="33" t="s">
        <v>258</v>
      </c>
      <c r="C1104" s="33"/>
      <c r="D1104" s="34"/>
      <c r="E1104" s="35"/>
      <c r="F1104" s="35"/>
      <c r="G1104" s="35"/>
      <c r="H1104" s="35"/>
      <c r="I1104" s="35"/>
      <c r="J1104" s="35"/>
      <c r="K1104" s="35"/>
      <c r="L1104" s="35"/>
      <c r="M1104" s="36"/>
      <c r="N1104" s="37"/>
      <c r="O1104" s="38"/>
      <c r="P1104" s="39"/>
    </row>
    <row r="1105" spans="1:16" ht="9.75" customHeight="1">
      <c r="A1105" s="5"/>
      <c r="B1105" s="33" t="s">
        <v>258</v>
      </c>
      <c r="C1105" s="33"/>
      <c r="D1105" s="34"/>
      <c r="E1105" s="35"/>
      <c r="F1105" s="35"/>
      <c r="G1105" s="35"/>
      <c r="H1105" s="35"/>
      <c r="I1105" s="35"/>
      <c r="J1105" s="35"/>
      <c r="K1105" s="35"/>
      <c r="L1105" s="35"/>
      <c r="M1105" s="36"/>
      <c r="N1105" s="37"/>
      <c r="O1105" s="38"/>
      <c r="P1105" s="39"/>
    </row>
    <row r="1106" spans="1:16" ht="9.75" customHeight="1">
      <c r="A1106" s="5"/>
      <c r="B1106" s="33" t="s">
        <v>258</v>
      </c>
      <c r="C1106" s="33"/>
      <c r="D1106" s="34"/>
      <c r="E1106" s="35"/>
      <c r="F1106" s="35"/>
      <c r="G1106" s="35"/>
      <c r="H1106" s="35"/>
      <c r="I1106" s="35"/>
      <c r="J1106" s="35"/>
      <c r="K1106" s="35"/>
      <c r="L1106" s="35"/>
      <c r="M1106" s="36"/>
      <c r="N1106" s="37"/>
      <c r="O1106" s="38"/>
      <c r="P1106" s="39"/>
    </row>
    <row r="1107" spans="1:16" ht="9.75" customHeight="1">
      <c r="A1107" s="5"/>
      <c r="B1107" s="33" t="s">
        <v>93</v>
      </c>
      <c r="C1107" s="33"/>
      <c r="D1107" s="34"/>
      <c r="E1107" s="35"/>
      <c r="F1107" s="35"/>
      <c r="G1107" s="35"/>
      <c r="H1107" s="35"/>
      <c r="I1107" s="35"/>
      <c r="J1107" s="35"/>
      <c r="K1107" s="35"/>
      <c r="L1107" s="35"/>
      <c r="M1107" s="36"/>
      <c r="N1107" s="37"/>
      <c r="O1107" s="38"/>
      <c r="P1107" s="39"/>
    </row>
    <row r="1108" spans="1:16" ht="9.75" customHeight="1">
      <c r="A1108" s="5"/>
      <c r="B1108" s="33" t="s">
        <v>254</v>
      </c>
      <c r="C1108" s="33"/>
      <c r="D1108" s="34"/>
      <c r="E1108" s="35"/>
      <c r="F1108" s="35"/>
      <c r="G1108" s="35"/>
      <c r="H1108" s="35"/>
      <c r="I1108" s="35"/>
      <c r="J1108" s="35"/>
      <c r="K1108" s="35"/>
      <c r="L1108" s="35"/>
      <c r="M1108" s="36"/>
      <c r="N1108" s="37"/>
      <c r="O1108" s="38"/>
      <c r="P1108" s="39"/>
    </row>
    <row r="1109" spans="1:16" ht="9.75" customHeight="1">
      <c r="A1109" s="5"/>
      <c r="B1109" s="33" t="s">
        <v>255</v>
      </c>
      <c r="C1109" s="33"/>
      <c r="D1109" s="34"/>
      <c r="E1109" s="35"/>
      <c r="F1109" s="35"/>
      <c r="G1109" s="35"/>
      <c r="H1109" s="35"/>
      <c r="I1109" s="35"/>
      <c r="J1109" s="35"/>
      <c r="K1109" s="35"/>
      <c r="L1109" s="35"/>
      <c r="M1109" s="36"/>
      <c r="N1109" s="37"/>
      <c r="O1109" s="38"/>
      <c r="P1109" s="39"/>
    </row>
    <row r="1110" spans="1:16" ht="9.75" customHeight="1">
      <c r="A1110" s="5"/>
      <c r="B1110" s="33" t="s">
        <v>5</v>
      </c>
      <c r="C1110" s="33"/>
      <c r="D1110" s="34"/>
      <c r="E1110" s="35"/>
      <c r="F1110" s="35"/>
      <c r="G1110" s="35"/>
      <c r="H1110" s="35"/>
      <c r="I1110" s="35"/>
      <c r="J1110" s="35"/>
      <c r="K1110" s="35"/>
      <c r="L1110" s="35"/>
      <c r="M1110" s="36"/>
      <c r="N1110" s="37"/>
      <c r="O1110" s="38"/>
      <c r="P1110" s="39"/>
    </row>
    <row r="1111" spans="1:16" ht="9.75" customHeight="1">
      <c r="A1111" s="40"/>
      <c r="B1111" s="41" t="s">
        <v>6</v>
      </c>
      <c r="C1111" s="41">
        <f aca="true" t="shared" si="79" ref="C1111:M1111">SUM(C1095:C1110)</f>
        <v>44</v>
      </c>
      <c r="D1111" s="42">
        <f t="shared" si="79"/>
        <v>43</v>
      </c>
      <c r="E1111" s="43">
        <f t="shared" si="79"/>
        <v>41</v>
      </c>
      <c r="F1111" s="43">
        <f t="shared" si="79"/>
        <v>40</v>
      </c>
      <c r="G1111" s="43">
        <f t="shared" si="79"/>
        <v>39</v>
      </c>
      <c r="H1111" s="43">
        <f t="shared" si="79"/>
        <v>39</v>
      </c>
      <c r="I1111" s="43">
        <f t="shared" si="79"/>
        <v>39</v>
      </c>
      <c r="J1111" s="43">
        <f t="shared" si="79"/>
        <v>38</v>
      </c>
      <c r="K1111" s="43">
        <f t="shared" si="79"/>
        <v>39</v>
      </c>
      <c r="L1111" s="43">
        <f t="shared" si="79"/>
        <v>39</v>
      </c>
      <c r="M1111" s="44">
        <f t="shared" si="79"/>
        <v>41</v>
      </c>
      <c r="N1111" s="45">
        <f>MIN(D1111:M1111)</f>
        <v>38</v>
      </c>
      <c r="O1111" s="46">
        <f>C1111-N1111</f>
        <v>6</v>
      </c>
      <c r="P1111" s="47">
        <f>O1111/C1111</f>
        <v>0.13636363636363635</v>
      </c>
    </row>
    <row r="1112" spans="1:16" ht="9.75" customHeight="1">
      <c r="A1112" s="32" t="s">
        <v>52</v>
      </c>
      <c r="B1112" s="48" t="s">
        <v>0</v>
      </c>
      <c r="C1112" s="48"/>
      <c r="D1112" s="49"/>
      <c r="E1112" s="50"/>
      <c r="F1112" s="50"/>
      <c r="G1112" s="50"/>
      <c r="H1112" s="50"/>
      <c r="I1112" s="50"/>
      <c r="J1112" s="50"/>
      <c r="K1112" s="50"/>
      <c r="L1112" s="50"/>
      <c r="M1112" s="51"/>
      <c r="N1112" s="52"/>
      <c r="O1112" s="53"/>
      <c r="P1112" s="54"/>
    </row>
    <row r="1113" spans="1:16" ht="9.75" customHeight="1">
      <c r="A1113" s="5"/>
      <c r="B1113" s="33" t="s">
        <v>1</v>
      </c>
      <c r="C1113" s="33">
        <v>5</v>
      </c>
      <c r="D1113" s="34">
        <v>5</v>
      </c>
      <c r="E1113" s="35">
        <v>5</v>
      </c>
      <c r="F1113" s="35">
        <v>4</v>
      </c>
      <c r="G1113" s="35">
        <v>5</v>
      </c>
      <c r="H1113" s="35">
        <v>4</v>
      </c>
      <c r="I1113" s="35">
        <v>3</v>
      </c>
      <c r="J1113" s="35">
        <v>4</v>
      </c>
      <c r="K1113" s="35">
        <v>4</v>
      </c>
      <c r="L1113" s="35">
        <v>4</v>
      </c>
      <c r="M1113" s="36">
        <v>5</v>
      </c>
      <c r="N1113" s="37">
        <f>MIN(D1113:M1113)</f>
        <v>3</v>
      </c>
      <c r="O1113" s="38">
        <f>C1113-N1113</f>
        <v>2</v>
      </c>
      <c r="P1113" s="39">
        <f>O1113/C1113</f>
        <v>0.4</v>
      </c>
    </row>
    <row r="1114" spans="1:16" ht="9.75" customHeight="1">
      <c r="A1114" s="5"/>
      <c r="B1114" s="33" t="s">
        <v>2</v>
      </c>
      <c r="C1114" s="33"/>
      <c r="D1114" s="34"/>
      <c r="E1114" s="35"/>
      <c r="F1114" s="35"/>
      <c r="G1114" s="35"/>
      <c r="H1114" s="35"/>
      <c r="I1114" s="35"/>
      <c r="J1114" s="35"/>
      <c r="K1114" s="35"/>
      <c r="L1114" s="35"/>
      <c r="M1114" s="36"/>
      <c r="N1114" s="37"/>
      <c r="O1114" s="38"/>
      <c r="P1114" s="39"/>
    </row>
    <row r="1115" spans="1:16" ht="9.75" customHeight="1">
      <c r="A1115" s="5"/>
      <c r="B1115" s="33" t="s">
        <v>455</v>
      </c>
      <c r="C1115" s="33">
        <v>10</v>
      </c>
      <c r="D1115" s="34">
        <v>10</v>
      </c>
      <c r="E1115" s="35">
        <v>9</v>
      </c>
      <c r="F1115" s="35">
        <v>10</v>
      </c>
      <c r="G1115" s="35">
        <v>10</v>
      </c>
      <c r="H1115" s="35">
        <v>8</v>
      </c>
      <c r="I1115" s="35">
        <v>7</v>
      </c>
      <c r="J1115" s="35">
        <v>8</v>
      </c>
      <c r="K1115" s="35">
        <v>9</v>
      </c>
      <c r="L1115" s="35">
        <v>10</v>
      </c>
      <c r="M1115" s="36">
        <v>9</v>
      </c>
      <c r="N1115" s="37">
        <f>MIN(D1115:M1115)</f>
        <v>7</v>
      </c>
      <c r="O1115" s="38">
        <f>C1115-N1115</f>
        <v>3</v>
      </c>
      <c r="P1115" s="39">
        <f>O1115/C1115</f>
        <v>0.3</v>
      </c>
    </row>
    <row r="1116" spans="1:16" ht="9.75" customHeight="1">
      <c r="A1116" s="5"/>
      <c r="B1116" s="33" t="s">
        <v>460</v>
      </c>
      <c r="C1116" s="33"/>
      <c r="D1116" s="34"/>
      <c r="E1116" s="35"/>
      <c r="F1116" s="35"/>
      <c r="G1116" s="35"/>
      <c r="H1116" s="35"/>
      <c r="I1116" s="35"/>
      <c r="J1116" s="35"/>
      <c r="K1116" s="35"/>
      <c r="L1116" s="35"/>
      <c r="M1116" s="36"/>
      <c r="N1116" s="37"/>
      <c r="O1116" s="38"/>
      <c r="P1116" s="39"/>
    </row>
    <row r="1117" spans="1:16" ht="9.75" customHeight="1">
      <c r="A1117" s="5"/>
      <c r="B1117" s="33" t="s">
        <v>4</v>
      </c>
      <c r="C1117" s="33"/>
      <c r="D1117" s="34"/>
      <c r="E1117" s="35"/>
      <c r="F1117" s="35"/>
      <c r="G1117" s="35"/>
      <c r="H1117" s="35"/>
      <c r="I1117" s="35"/>
      <c r="J1117" s="35"/>
      <c r="K1117" s="35"/>
      <c r="L1117" s="35"/>
      <c r="M1117" s="36"/>
      <c r="N1117" s="37"/>
      <c r="O1117" s="38"/>
      <c r="P1117" s="39"/>
    </row>
    <row r="1118" spans="1:16" ht="9.75" customHeight="1">
      <c r="A1118" s="5"/>
      <c r="B1118" s="33" t="s">
        <v>258</v>
      </c>
      <c r="C1118" s="33"/>
      <c r="D1118" s="34"/>
      <c r="E1118" s="35"/>
      <c r="F1118" s="35"/>
      <c r="G1118" s="35"/>
      <c r="H1118" s="35"/>
      <c r="I1118" s="35"/>
      <c r="J1118" s="35"/>
      <c r="K1118" s="35"/>
      <c r="L1118" s="35"/>
      <c r="M1118" s="36"/>
      <c r="N1118" s="37"/>
      <c r="O1118" s="38"/>
      <c r="P1118" s="39"/>
    </row>
    <row r="1119" spans="1:16" ht="9.75" customHeight="1">
      <c r="A1119" s="5"/>
      <c r="B1119" s="33" t="s">
        <v>258</v>
      </c>
      <c r="C1119" s="33"/>
      <c r="D1119" s="34"/>
      <c r="E1119" s="35"/>
      <c r="F1119" s="35"/>
      <c r="G1119" s="35"/>
      <c r="H1119" s="35"/>
      <c r="I1119" s="35"/>
      <c r="J1119" s="35"/>
      <c r="K1119" s="35"/>
      <c r="L1119" s="35"/>
      <c r="M1119" s="36"/>
      <c r="N1119" s="37"/>
      <c r="O1119" s="38"/>
      <c r="P1119" s="39"/>
    </row>
    <row r="1120" spans="1:16" ht="9.75" customHeight="1">
      <c r="A1120" s="5"/>
      <c r="B1120" s="33" t="s">
        <v>258</v>
      </c>
      <c r="C1120" s="33"/>
      <c r="D1120" s="34"/>
      <c r="E1120" s="35"/>
      <c r="F1120" s="35"/>
      <c r="G1120" s="35"/>
      <c r="H1120" s="35"/>
      <c r="I1120" s="35"/>
      <c r="J1120" s="35"/>
      <c r="K1120" s="35"/>
      <c r="L1120" s="35"/>
      <c r="M1120" s="36"/>
      <c r="N1120" s="37"/>
      <c r="O1120" s="38"/>
      <c r="P1120" s="39"/>
    </row>
    <row r="1121" spans="1:16" ht="9.75" customHeight="1">
      <c r="A1121" s="5"/>
      <c r="B1121" s="33" t="s">
        <v>258</v>
      </c>
      <c r="C1121" s="33"/>
      <c r="D1121" s="34"/>
      <c r="E1121" s="35"/>
      <c r="F1121" s="35"/>
      <c r="G1121" s="35"/>
      <c r="H1121" s="35"/>
      <c r="I1121" s="35"/>
      <c r="J1121" s="35"/>
      <c r="K1121" s="35"/>
      <c r="L1121" s="35"/>
      <c r="M1121" s="36"/>
      <c r="N1121" s="37"/>
      <c r="O1121" s="38"/>
      <c r="P1121" s="39"/>
    </row>
    <row r="1122" spans="1:16" ht="9.75" customHeight="1">
      <c r="A1122" s="5"/>
      <c r="B1122" s="33" t="s">
        <v>258</v>
      </c>
      <c r="C1122" s="33"/>
      <c r="D1122" s="34"/>
      <c r="E1122" s="35"/>
      <c r="F1122" s="35"/>
      <c r="G1122" s="35"/>
      <c r="H1122" s="35"/>
      <c r="I1122" s="35"/>
      <c r="J1122" s="35"/>
      <c r="K1122" s="35"/>
      <c r="L1122" s="35"/>
      <c r="M1122" s="36"/>
      <c r="N1122" s="37"/>
      <c r="O1122" s="38"/>
      <c r="P1122" s="39"/>
    </row>
    <row r="1123" spans="1:16" ht="9.75" customHeight="1">
      <c r="A1123" s="5"/>
      <c r="B1123" s="33" t="s">
        <v>258</v>
      </c>
      <c r="C1123" s="33"/>
      <c r="D1123" s="34"/>
      <c r="E1123" s="35"/>
      <c r="F1123" s="35"/>
      <c r="G1123" s="35"/>
      <c r="H1123" s="35"/>
      <c r="I1123" s="35"/>
      <c r="J1123" s="35"/>
      <c r="K1123" s="35"/>
      <c r="L1123" s="35"/>
      <c r="M1123" s="36"/>
      <c r="N1123" s="37"/>
      <c r="O1123" s="38"/>
      <c r="P1123" s="39"/>
    </row>
    <row r="1124" spans="1:16" ht="9.75" customHeight="1">
      <c r="A1124" s="5"/>
      <c r="B1124" s="33" t="s">
        <v>93</v>
      </c>
      <c r="C1124" s="33"/>
      <c r="D1124" s="34"/>
      <c r="E1124" s="35"/>
      <c r="F1124" s="35"/>
      <c r="G1124" s="35"/>
      <c r="H1124" s="35"/>
      <c r="I1124" s="35"/>
      <c r="J1124" s="35"/>
      <c r="K1124" s="35"/>
      <c r="L1124" s="35"/>
      <c r="M1124" s="36"/>
      <c r="N1124" s="37"/>
      <c r="O1124" s="38"/>
      <c r="P1124" s="39"/>
    </row>
    <row r="1125" spans="1:16" ht="9.75" customHeight="1">
      <c r="A1125" s="5"/>
      <c r="B1125" s="33" t="s">
        <v>254</v>
      </c>
      <c r="C1125" s="33"/>
      <c r="D1125" s="34"/>
      <c r="E1125" s="35"/>
      <c r="F1125" s="35"/>
      <c r="G1125" s="35"/>
      <c r="H1125" s="35"/>
      <c r="I1125" s="35"/>
      <c r="J1125" s="35"/>
      <c r="K1125" s="35"/>
      <c r="L1125" s="35"/>
      <c r="M1125" s="36"/>
      <c r="N1125" s="37"/>
      <c r="O1125" s="38"/>
      <c r="P1125" s="39"/>
    </row>
    <row r="1126" spans="1:16" ht="9.75" customHeight="1">
      <c r="A1126" s="5"/>
      <c r="B1126" s="33" t="s">
        <v>255</v>
      </c>
      <c r="C1126" s="33"/>
      <c r="D1126" s="34"/>
      <c r="E1126" s="35"/>
      <c r="F1126" s="35"/>
      <c r="G1126" s="35"/>
      <c r="H1126" s="35"/>
      <c r="I1126" s="35"/>
      <c r="J1126" s="35"/>
      <c r="K1126" s="35"/>
      <c r="L1126" s="35"/>
      <c r="M1126" s="36"/>
      <c r="N1126" s="37"/>
      <c r="O1126" s="38"/>
      <c r="P1126" s="39"/>
    </row>
    <row r="1127" spans="1:16" ht="9.75" customHeight="1">
      <c r="A1127" s="5"/>
      <c r="B1127" s="33" t="s">
        <v>5</v>
      </c>
      <c r="C1127" s="33"/>
      <c r="D1127" s="34"/>
      <c r="E1127" s="35"/>
      <c r="F1127" s="35"/>
      <c r="G1127" s="35"/>
      <c r="H1127" s="35"/>
      <c r="I1127" s="35"/>
      <c r="J1127" s="35"/>
      <c r="K1127" s="35"/>
      <c r="L1127" s="35"/>
      <c r="M1127" s="36"/>
      <c r="N1127" s="37"/>
      <c r="O1127" s="38"/>
      <c r="P1127" s="39"/>
    </row>
    <row r="1128" spans="1:16" ht="9.75" customHeight="1">
      <c r="A1128" s="40"/>
      <c r="B1128" s="41" t="s">
        <v>6</v>
      </c>
      <c r="C1128" s="41">
        <f aca="true" t="shared" si="80" ref="C1128:M1128">SUM(C1112:C1127)</f>
        <v>15</v>
      </c>
      <c r="D1128" s="42">
        <f t="shared" si="80"/>
        <v>15</v>
      </c>
      <c r="E1128" s="43">
        <f t="shared" si="80"/>
        <v>14</v>
      </c>
      <c r="F1128" s="43">
        <f t="shared" si="80"/>
        <v>14</v>
      </c>
      <c r="G1128" s="43">
        <f t="shared" si="80"/>
        <v>15</v>
      </c>
      <c r="H1128" s="43">
        <f t="shared" si="80"/>
        <v>12</v>
      </c>
      <c r="I1128" s="43">
        <f t="shared" si="80"/>
        <v>10</v>
      </c>
      <c r="J1128" s="43">
        <f t="shared" si="80"/>
        <v>12</v>
      </c>
      <c r="K1128" s="43">
        <f t="shared" si="80"/>
        <v>13</v>
      </c>
      <c r="L1128" s="43">
        <f t="shared" si="80"/>
        <v>14</v>
      </c>
      <c r="M1128" s="44">
        <f t="shared" si="80"/>
        <v>14</v>
      </c>
      <c r="N1128" s="45">
        <f>MIN(D1128:M1128)</f>
        <v>10</v>
      </c>
      <c r="O1128" s="46">
        <f>C1128-N1128</f>
        <v>5</v>
      </c>
      <c r="P1128" s="47">
        <f>O1128/C1128</f>
        <v>0.3333333333333333</v>
      </c>
    </row>
    <row r="1129" spans="1:16" ht="9.75" customHeight="1">
      <c r="A1129" s="32" t="s">
        <v>53</v>
      </c>
      <c r="B1129" s="48" t="s">
        <v>0</v>
      </c>
      <c r="C1129" s="48"/>
      <c r="D1129" s="49"/>
      <c r="E1129" s="50"/>
      <c r="F1129" s="50"/>
      <c r="G1129" s="50"/>
      <c r="H1129" s="50"/>
      <c r="I1129" s="50"/>
      <c r="J1129" s="50"/>
      <c r="K1129" s="50"/>
      <c r="L1129" s="50"/>
      <c r="M1129" s="51"/>
      <c r="N1129" s="52"/>
      <c r="O1129" s="53"/>
      <c r="P1129" s="54"/>
    </row>
    <row r="1130" spans="1:16" ht="9.75" customHeight="1">
      <c r="A1130" s="5"/>
      <c r="B1130" s="33" t="s">
        <v>1</v>
      </c>
      <c r="C1130" s="33"/>
      <c r="D1130" s="34"/>
      <c r="E1130" s="35"/>
      <c r="F1130" s="35"/>
      <c r="G1130" s="35"/>
      <c r="H1130" s="35"/>
      <c r="I1130" s="35"/>
      <c r="J1130" s="35"/>
      <c r="K1130" s="35"/>
      <c r="L1130" s="35"/>
      <c r="M1130" s="36"/>
      <c r="N1130" s="37"/>
      <c r="O1130" s="38"/>
      <c r="P1130" s="39"/>
    </row>
    <row r="1131" spans="1:16" ht="9.75" customHeight="1">
      <c r="A1131" s="5"/>
      <c r="B1131" s="33" t="s">
        <v>2</v>
      </c>
      <c r="C1131" s="33">
        <v>95</v>
      </c>
      <c r="D1131" s="34">
        <v>0</v>
      </c>
      <c r="E1131" s="35">
        <v>1</v>
      </c>
      <c r="F1131" s="35">
        <v>0</v>
      </c>
      <c r="G1131" s="35">
        <v>0</v>
      </c>
      <c r="H1131" s="35">
        <v>0</v>
      </c>
      <c r="I1131" s="35">
        <v>0</v>
      </c>
      <c r="J1131" s="35">
        <v>0</v>
      </c>
      <c r="K1131" s="35">
        <v>0</v>
      </c>
      <c r="L1131" s="35">
        <v>0</v>
      </c>
      <c r="M1131" s="36">
        <v>0</v>
      </c>
      <c r="N1131" s="37">
        <f>MIN(D1131:M1131)</f>
        <v>0</v>
      </c>
      <c r="O1131" s="38">
        <f>C1131-N1131</f>
        <v>95</v>
      </c>
      <c r="P1131" s="39">
        <f>O1131/C1131</f>
        <v>1</v>
      </c>
    </row>
    <row r="1132" spans="1:16" ht="9.75" customHeight="1">
      <c r="A1132" s="5"/>
      <c r="B1132" s="33" t="s">
        <v>455</v>
      </c>
      <c r="C1132" s="33">
        <v>2</v>
      </c>
      <c r="D1132" s="34">
        <v>1</v>
      </c>
      <c r="E1132" s="35">
        <v>1</v>
      </c>
      <c r="F1132" s="35">
        <v>1</v>
      </c>
      <c r="G1132" s="35">
        <v>1</v>
      </c>
      <c r="H1132" s="35">
        <v>0</v>
      </c>
      <c r="I1132" s="35">
        <v>0</v>
      </c>
      <c r="J1132" s="35">
        <v>0</v>
      </c>
      <c r="K1132" s="35">
        <v>1</v>
      </c>
      <c r="L1132" s="35">
        <v>0</v>
      </c>
      <c r="M1132" s="36">
        <v>0</v>
      </c>
      <c r="N1132" s="37">
        <f>MIN(D1132:M1132)</f>
        <v>0</v>
      </c>
      <c r="O1132" s="38">
        <f>C1132-N1132</f>
        <v>2</v>
      </c>
      <c r="P1132" s="39">
        <f>O1132/C1132</f>
        <v>1</v>
      </c>
    </row>
    <row r="1133" spans="1:16" ht="9.75" customHeight="1">
      <c r="A1133" s="5"/>
      <c r="B1133" s="33" t="s">
        <v>460</v>
      </c>
      <c r="C1133" s="33"/>
      <c r="D1133" s="34"/>
      <c r="E1133" s="35"/>
      <c r="F1133" s="35"/>
      <c r="G1133" s="35"/>
      <c r="H1133" s="35"/>
      <c r="I1133" s="35"/>
      <c r="J1133" s="35"/>
      <c r="K1133" s="35"/>
      <c r="L1133" s="35"/>
      <c r="M1133" s="36"/>
      <c r="N1133" s="37"/>
      <c r="O1133" s="38"/>
      <c r="P1133" s="39"/>
    </row>
    <row r="1134" spans="1:16" ht="9.75" customHeight="1">
      <c r="A1134" s="5"/>
      <c r="B1134" s="33" t="s">
        <v>4</v>
      </c>
      <c r="C1134" s="33"/>
      <c r="D1134" s="34"/>
      <c r="E1134" s="35"/>
      <c r="F1134" s="35"/>
      <c r="G1134" s="35"/>
      <c r="H1134" s="35"/>
      <c r="I1134" s="35"/>
      <c r="J1134" s="35"/>
      <c r="K1134" s="35"/>
      <c r="L1134" s="35"/>
      <c r="M1134" s="36"/>
      <c r="N1134" s="37"/>
      <c r="O1134" s="38"/>
      <c r="P1134" s="39"/>
    </row>
    <row r="1135" spans="1:16" ht="9.75" customHeight="1">
      <c r="A1135" s="5"/>
      <c r="B1135" s="33" t="s">
        <v>258</v>
      </c>
      <c r="C1135" s="33"/>
      <c r="D1135" s="34"/>
      <c r="E1135" s="35"/>
      <c r="F1135" s="35"/>
      <c r="G1135" s="35"/>
      <c r="H1135" s="35"/>
      <c r="I1135" s="35"/>
      <c r="J1135" s="35"/>
      <c r="K1135" s="35"/>
      <c r="L1135" s="35"/>
      <c r="M1135" s="36"/>
      <c r="N1135" s="37"/>
      <c r="O1135" s="38"/>
      <c r="P1135" s="39"/>
    </row>
    <row r="1136" spans="1:16" ht="9.75" customHeight="1">
      <c r="A1136" s="5"/>
      <c r="B1136" s="33" t="s">
        <v>258</v>
      </c>
      <c r="C1136" s="33"/>
      <c r="D1136" s="34"/>
      <c r="E1136" s="35"/>
      <c r="F1136" s="35"/>
      <c r="G1136" s="35"/>
      <c r="H1136" s="35"/>
      <c r="I1136" s="35"/>
      <c r="J1136" s="35"/>
      <c r="K1136" s="35"/>
      <c r="L1136" s="35"/>
      <c r="M1136" s="36"/>
      <c r="N1136" s="37"/>
      <c r="O1136" s="38"/>
      <c r="P1136" s="39"/>
    </row>
    <row r="1137" spans="1:16" ht="9.75" customHeight="1">
      <c r="A1137" s="5"/>
      <c r="B1137" s="33" t="s">
        <v>258</v>
      </c>
      <c r="C1137" s="33"/>
      <c r="D1137" s="34"/>
      <c r="E1137" s="35"/>
      <c r="F1137" s="35"/>
      <c r="G1137" s="35"/>
      <c r="H1137" s="35"/>
      <c r="I1137" s="35"/>
      <c r="J1137" s="35"/>
      <c r="K1137" s="35"/>
      <c r="L1137" s="35"/>
      <c r="M1137" s="36"/>
      <c r="N1137" s="37"/>
      <c r="O1137" s="38"/>
      <c r="P1137" s="39"/>
    </row>
    <row r="1138" spans="1:16" ht="9.75" customHeight="1">
      <c r="A1138" s="5"/>
      <c r="B1138" s="33" t="s">
        <v>258</v>
      </c>
      <c r="C1138" s="33"/>
      <c r="D1138" s="34"/>
      <c r="E1138" s="35"/>
      <c r="F1138" s="35"/>
      <c r="G1138" s="35"/>
      <c r="H1138" s="35"/>
      <c r="I1138" s="35"/>
      <c r="J1138" s="35"/>
      <c r="K1138" s="35"/>
      <c r="L1138" s="35"/>
      <c r="M1138" s="36"/>
      <c r="N1138" s="37"/>
      <c r="O1138" s="38"/>
      <c r="P1138" s="39"/>
    </row>
    <row r="1139" spans="1:16" ht="9.75" customHeight="1">
      <c r="A1139" s="5"/>
      <c r="B1139" s="33" t="s">
        <v>258</v>
      </c>
      <c r="C1139" s="33"/>
      <c r="D1139" s="34"/>
      <c r="E1139" s="35"/>
      <c r="F1139" s="35"/>
      <c r="G1139" s="35"/>
      <c r="H1139" s="35"/>
      <c r="I1139" s="35"/>
      <c r="J1139" s="35"/>
      <c r="K1139" s="35"/>
      <c r="L1139" s="35"/>
      <c r="M1139" s="36"/>
      <c r="N1139" s="37"/>
      <c r="O1139" s="38"/>
      <c r="P1139" s="39"/>
    </row>
    <row r="1140" spans="1:16" ht="9.75" customHeight="1">
      <c r="A1140" s="5"/>
      <c r="B1140" s="33" t="s">
        <v>258</v>
      </c>
      <c r="C1140" s="33"/>
      <c r="D1140" s="34"/>
      <c r="E1140" s="35"/>
      <c r="F1140" s="35"/>
      <c r="G1140" s="35"/>
      <c r="H1140" s="35"/>
      <c r="I1140" s="35"/>
      <c r="J1140" s="35"/>
      <c r="K1140" s="35"/>
      <c r="L1140" s="35"/>
      <c r="M1140" s="36"/>
      <c r="N1140" s="37"/>
      <c r="O1140" s="38"/>
      <c r="P1140" s="39"/>
    </row>
    <row r="1141" spans="1:16" ht="9.75" customHeight="1">
      <c r="A1141" s="5"/>
      <c r="B1141" s="33" t="s">
        <v>93</v>
      </c>
      <c r="C1141" s="33">
        <v>1</v>
      </c>
      <c r="D1141" s="34">
        <v>1</v>
      </c>
      <c r="E1141" s="35">
        <v>1</v>
      </c>
      <c r="F1141" s="35">
        <v>1</v>
      </c>
      <c r="G1141" s="35">
        <v>1</v>
      </c>
      <c r="H1141" s="35">
        <v>1</v>
      </c>
      <c r="I1141" s="35">
        <v>1</v>
      </c>
      <c r="J1141" s="35">
        <v>1</v>
      </c>
      <c r="K1141" s="35">
        <v>1</v>
      </c>
      <c r="L1141" s="35">
        <v>1</v>
      </c>
      <c r="M1141" s="36">
        <v>1</v>
      </c>
      <c r="N1141" s="37">
        <f>MIN(D1141:M1141)</f>
        <v>1</v>
      </c>
      <c r="O1141" s="38">
        <f>C1141-N1141</f>
        <v>0</v>
      </c>
      <c r="P1141" s="39">
        <f>O1141/C1141</f>
        <v>0</v>
      </c>
    </row>
    <row r="1142" spans="1:16" ht="9.75" customHeight="1">
      <c r="A1142" s="5"/>
      <c r="B1142" s="33" t="s">
        <v>254</v>
      </c>
      <c r="C1142" s="33"/>
      <c r="D1142" s="34"/>
      <c r="E1142" s="35"/>
      <c r="F1142" s="35"/>
      <c r="G1142" s="35"/>
      <c r="H1142" s="35"/>
      <c r="I1142" s="35"/>
      <c r="J1142" s="35"/>
      <c r="K1142" s="35"/>
      <c r="L1142" s="35"/>
      <c r="M1142" s="36"/>
      <c r="N1142" s="37"/>
      <c r="O1142" s="38"/>
      <c r="P1142" s="39"/>
    </row>
    <row r="1143" spans="1:16" ht="9.75" customHeight="1">
      <c r="A1143" s="5"/>
      <c r="B1143" s="33" t="s">
        <v>255</v>
      </c>
      <c r="C1143" s="33"/>
      <c r="D1143" s="34"/>
      <c r="E1143" s="35"/>
      <c r="F1143" s="35"/>
      <c r="G1143" s="35"/>
      <c r="H1143" s="35"/>
      <c r="I1143" s="35"/>
      <c r="J1143" s="35"/>
      <c r="K1143" s="35"/>
      <c r="L1143" s="35"/>
      <c r="M1143" s="36"/>
      <c r="N1143" s="37"/>
      <c r="O1143" s="38"/>
      <c r="P1143" s="39"/>
    </row>
    <row r="1144" spans="1:16" ht="9.75" customHeight="1">
      <c r="A1144" s="5"/>
      <c r="B1144" s="33" t="s">
        <v>5</v>
      </c>
      <c r="C1144" s="33">
        <v>2</v>
      </c>
      <c r="D1144" s="34">
        <v>1</v>
      </c>
      <c r="E1144" s="35">
        <v>1</v>
      </c>
      <c r="F1144" s="35">
        <v>1</v>
      </c>
      <c r="G1144" s="35">
        <v>1</v>
      </c>
      <c r="H1144" s="35">
        <v>1</v>
      </c>
      <c r="I1144" s="35">
        <v>1</v>
      </c>
      <c r="J1144" s="35">
        <v>1</v>
      </c>
      <c r="K1144" s="35">
        <v>1</v>
      </c>
      <c r="L1144" s="35">
        <v>1</v>
      </c>
      <c r="M1144" s="36">
        <v>1</v>
      </c>
      <c r="N1144" s="37">
        <f>MIN(D1144:M1144)</f>
        <v>1</v>
      </c>
      <c r="O1144" s="38">
        <f>C1144-N1144</f>
        <v>1</v>
      </c>
      <c r="P1144" s="39">
        <f>O1144/C1144</f>
        <v>0.5</v>
      </c>
    </row>
    <row r="1145" spans="1:16" ht="9.75" customHeight="1">
      <c r="A1145" s="40"/>
      <c r="B1145" s="41" t="s">
        <v>6</v>
      </c>
      <c r="C1145" s="41">
        <f aca="true" t="shared" si="81" ref="C1145:M1145">SUM(C1129:C1144)</f>
        <v>100</v>
      </c>
      <c r="D1145" s="42">
        <f t="shared" si="81"/>
        <v>3</v>
      </c>
      <c r="E1145" s="43">
        <f t="shared" si="81"/>
        <v>4</v>
      </c>
      <c r="F1145" s="43">
        <f t="shared" si="81"/>
        <v>3</v>
      </c>
      <c r="G1145" s="43">
        <f t="shared" si="81"/>
        <v>3</v>
      </c>
      <c r="H1145" s="43">
        <f t="shared" si="81"/>
        <v>2</v>
      </c>
      <c r="I1145" s="43">
        <f t="shared" si="81"/>
        <v>2</v>
      </c>
      <c r="J1145" s="43">
        <f t="shared" si="81"/>
        <v>2</v>
      </c>
      <c r="K1145" s="43">
        <f t="shared" si="81"/>
        <v>3</v>
      </c>
      <c r="L1145" s="43">
        <f t="shared" si="81"/>
        <v>2</v>
      </c>
      <c r="M1145" s="44">
        <f t="shared" si="81"/>
        <v>2</v>
      </c>
      <c r="N1145" s="45">
        <f>MIN(D1145:M1145)</f>
        <v>2</v>
      </c>
      <c r="O1145" s="46">
        <f>C1145-N1145</f>
        <v>98</v>
      </c>
      <c r="P1145" s="47">
        <f>O1145/C1145</f>
        <v>0.98</v>
      </c>
    </row>
    <row r="1146" spans="1:16" ht="9.75" customHeight="1">
      <c r="A1146" s="32" t="s">
        <v>54</v>
      </c>
      <c r="B1146" s="48" t="s">
        <v>0</v>
      </c>
      <c r="C1146" s="48">
        <v>2</v>
      </c>
      <c r="D1146" s="49">
        <v>1</v>
      </c>
      <c r="E1146" s="50">
        <v>0</v>
      </c>
      <c r="F1146" s="50">
        <v>0</v>
      </c>
      <c r="G1146" s="50">
        <v>1</v>
      </c>
      <c r="H1146" s="50">
        <v>1</v>
      </c>
      <c r="I1146" s="50">
        <v>1</v>
      </c>
      <c r="J1146" s="50">
        <v>1</v>
      </c>
      <c r="K1146" s="50">
        <v>1</v>
      </c>
      <c r="L1146" s="50">
        <v>1</v>
      </c>
      <c r="M1146" s="51">
        <v>1</v>
      </c>
      <c r="N1146" s="52">
        <f>MIN(D1146:M1146)</f>
        <v>0</v>
      </c>
      <c r="O1146" s="53">
        <f>C1146-N1146</f>
        <v>2</v>
      </c>
      <c r="P1146" s="54">
        <f>O1146/C1146</f>
        <v>1</v>
      </c>
    </row>
    <row r="1147" spans="1:16" ht="9.75" customHeight="1">
      <c r="A1147" s="5"/>
      <c r="B1147" s="33" t="s">
        <v>1</v>
      </c>
      <c r="C1147" s="33"/>
      <c r="D1147" s="34"/>
      <c r="E1147" s="35"/>
      <c r="F1147" s="35"/>
      <c r="G1147" s="35"/>
      <c r="H1147" s="35"/>
      <c r="I1147" s="35"/>
      <c r="J1147" s="35"/>
      <c r="K1147" s="35"/>
      <c r="L1147" s="35"/>
      <c r="M1147" s="36"/>
      <c r="N1147" s="37"/>
      <c r="O1147" s="38"/>
      <c r="P1147" s="39"/>
    </row>
    <row r="1148" spans="1:16" ht="9.75" customHeight="1">
      <c r="A1148" s="5"/>
      <c r="B1148" s="33" t="s">
        <v>2</v>
      </c>
      <c r="C1148" s="33"/>
      <c r="D1148" s="34"/>
      <c r="E1148" s="35"/>
      <c r="F1148" s="35"/>
      <c r="G1148" s="35"/>
      <c r="H1148" s="35"/>
      <c r="I1148" s="35"/>
      <c r="J1148" s="35"/>
      <c r="K1148" s="35"/>
      <c r="L1148" s="35"/>
      <c r="M1148" s="36"/>
      <c r="N1148" s="37"/>
      <c r="O1148" s="38"/>
      <c r="P1148" s="39"/>
    </row>
    <row r="1149" spans="1:16" ht="9.75" customHeight="1">
      <c r="A1149" s="5"/>
      <c r="B1149" s="33" t="s">
        <v>455</v>
      </c>
      <c r="C1149" s="33">
        <v>3</v>
      </c>
      <c r="D1149" s="34">
        <v>1</v>
      </c>
      <c r="E1149" s="35">
        <v>1</v>
      </c>
      <c r="F1149" s="35">
        <v>1</v>
      </c>
      <c r="G1149" s="35">
        <v>2</v>
      </c>
      <c r="H1149" s="35">
        <v>2</v>
      </c>
      <c r="I1149" s="35">
        <v>2</v>
      </c>
      <c r="J1149" s="35">
        <v>2</v>
      </c>
      <c r="K1149" s="35">
        <v>2</v>
      </c>
      <c r="L1149" s="35">
        <v>1</v>
      </c>
      <c r="M1149" s="36">
        <v>1</v>
      </c>
      <c r="N1149" s="37">
        <f>MIN(D1149:M1149)</f>
        <v>1</v>
      </c>
      <c r="O1149" s="38">
        <f>C1149-N1149</f>
        <v>2</v>
      </c>
      <c r="P1149" s="39">
        <f>O1149/C1149</f>
        <v>0.6666666666666666</v>
      </c>
    </row>
    <row r="1150" spans="1:16" ht="9.75" customHeight="1">
      <c r="A1150" s="5"/>
      <c r="B1150" s="33" t="s">
        <v>460</v>
      </c>
      <c r="C1150" s="33"/>
      <c r="D1150" s="34"/>
      <c r="E1150" s="35"/>
      <c r="F1150" s="35"/>
      <c r="G1150" s="35"/>
      <c r="H1150" s="35"/>
      <c r="I1150" s="35"/>
      <c r="J1150" s="35"/>
      <c r="K1150" s="35"/>
      <c r="L1150" s="35"/>
      <c r="M1150" s="36"/>
      <c r="N1150" s="37"/>
      <c r="O1150" s="38"/>
      <c r="P1150" s="39"/>
    </row>
    <row r="1151" spans="1:16" ht="9.75" customHeight="1">
      <c r="A1151" s="5"/>
      <c r="B1151" s="33" t="s">
        <v>4</v>
      </c>
      <c r="C1151" s="33">
        <v>6</v>
      </c>
      <c r="D1151" s="34">
        <v>4</v>
      </c>
      <c r="E1151" s="35">
        <v>3</v>
      </c>
      <c r="F1151" s="35">
        <v>4</v>
      </c>
      <c r="G1151" s="35">
        <v>4</v>
      </c>
      <c r="H1151" s="35">
        <v>4</v>
      </c>
      <c r="I1151" s="35">
        <v>3</v>
      </c>
      <c r="J1151" s="35">
        <v>4</v>
      </c>
      <c r="K1151" s="35">
        <v>4</v>
      </c>
      <c r="L1151" s="35">
        <v>4</v>
      </c>
      <c r="M1151" s="36">
        <v>4</v>
      </c>
      <c r="N1151" s="37">
        <f>MIN(D1151:M1151)</f>
        <v>3</v>
      </c>
      <c r="O1151" s="38">
        <f>C1151-N1151</f>
        <v>3</v>
      </c>
      <c r="P1151" s="39">
        <f>O1151/C1151</f>
        <v>0.5</v>
      </c>
    </row>
    <row r="1152" spans="1:16" ht="9.75" customHeight="1">
      <c r="A1152" s="5"/>
      <c r="B1152" s="33" t="s">
        <v>258</v>
      </c>
      <c r="C1152" s="33"/>
      <c r="D1152" s="34"/>
      <c r="E1152" s="35"/>
      <c r="F1152" s="35"/>
      <c r="G1152" s="35"/>
      <c r="H1152" s="35"/>
      <c r="I1152" s="35"/>
      <c r="J1152" s="35"/>
      <c r="K1152" s="35"/>
      <c r="L1152" s="35"/>
      <c r="M1152" s="36"/>
      <c r="N1152" s="37"/>
      <c r="O1152" s="38"/>
      <c r="P1152" s="39"/>
    </row>
    <row r="1153" spans="1:16" ht="9.75" customHeight="1">
      <c r="A1153" s="5"/>
      <c r="B1153" s="33" t="s">
        <v>258</v>
      </c>
      <c r="C1153" s="33"/>
      <c r="D1153" s="34"/>
      <c r="E1153" s="35"/>
      <c r="F1153" s="35"/>
      <c r="G1153" s="35"/>
      <c r="H1153" s="35"/>
      <c r="I1153" s="35"/>
      <c r="J1153" s="35"/>
      <c r="K1153" s="35"/>
      <c r="L1153" s="35"/>
      <c r="M1153" s="36"/>
      <c r="N1153" s="37"/>
      <c r="O1153" s="38"/>
      <c r="P1153" s="39"/>
    </row>
    <row r="1154" spans="1:16" ht="9.75" customHeight="1">
      <c r="A1154" s="5"/>
      <c r="B1154" s="33" t="s">
        <v>258</v>
      </c>
      <c r="C1154" s="33"/>
      <c r="D1154" s="34"/>
      <c r="E1154" s="35"/>
      <c r="F1154" s="35"/>
      <c r="G1154" s="35"/>
      <c r="H1154" s="35"/>
      <c r="I1154" s="35"/>
      <c r="J1154" s="35"/>
      <c r="K1154" s="35"/>
      <c r="L1154" s="35"/>
      <c r="M1154" s="36"/>
      <c r="N1154" s="37"/>
      <c r="O1154" s="38"/>
      <c r="P1154" s="39"/>
    </row>
    <row r="1155" spans="1:16" ht="9.75" customHeight="1">
      <c r="A1155" s="5"/>
      <c r="B1155" s="33" t="s">
        <v>258</v>
      </c>
      <c r="C1155" s="33"/>
      <c r="D1155" s="34"/>
      <c r="E1155" s="35"/>
      <c r="F1155" s="35"/>
      <c r="G1155" s="35"/>
      <c r="H1155" s="35"/>
      <c r="I1155" s="35"/>
      <c r="J1155" s="35"/>
      <c r="K1155" s="35"/>
      <c r="L1155" s="35"/>
      <c r="M1155" s="36"/>
      <c r="N1155" s="37"/>
      <c r="O1155" s="38"/>
      <c r="P1155" s="39"/>
    </row>
    <row r="1156" spans="1:16" ht="9.75" customHeight="1">
      <c r="A1156" s="5"/>
      <c r="B1156" s="33" t="s">
        <v>258</v>
      </c>
      <c r="C1156" s="33"/>
      <c r="D1156" s="34"/>
      <c r="E1156" s="35"/>
      <c r="F1156" s="35"/>
      <c r="G1156" s="35"/>
      <c r="H1156" s="35"/>
      <c r="I1156" s="35"/>
      <c r="J1156" s="35"/>
      <c r="K1156" s="35"/>
      <c r="L1156" s="35"/>
      <c r="M1156" s="36"/>
      <c r="N1156" s="37"/>
      <c r="O1156" s="38"/>
      <c r="P1156" s="39"/>
    </row>
    <row r="1157" spans="1:16" ht="9.75" customHeight="1">
      <c r="A1157" s="5"/>
      <c r="B1157" s="33" t="s">
        <v>258</v>
      </c>
      <c r="C1157" s="33"/>
      <c r="D1157" s="34"/>
      <c r="E1157" s="35"/>
      <c r="F1157" s="35"/>
      <c r="G1157" s="35"/>
      <c r="H1157" s="35"/>
      <c r="I1157" s="35"/>
      <c r="J1157" s="35"/>
      <c r="K1157" s="35"/>
      <c r="L1157" s="35"/>
      <c r="M1157" s="36"/>
      <c r="N1157" s="37"/>
      <c r="O1157" s="38"/>
      <c r="P1157" s="39"/>
    </row>
    <row r="1158" spans="1:16" ht="9.75" customHeight="1">
      <c r="A1158" s="5"/>
      <c r="B1158" s="33" t="s">
        <v>93</v>
      </c>
      <c r="C1158" s="33">
        <v>2</v>
      </c>
      <c r="D1158" s="34">
        <v>1</v>
      </c>
      <c r="E1158" s="35">
        <v>0</v>
      </c>
      <c r="F1158" s="35">
        <v>0</v>
      </c>
      <c r="G1158" s="35">
        <v>0</v>
      </c>
      <c r="H1158" s="35">
        <v>0</v>
      </c>
      <c r="I1158" s="35">
        <v>0</v>
      </c>
      <c r="J1158" s="35">
        <v>0</v>
      </c>
      <c r="K1158" s="35">
        <v>0</v>
      </c>
      <c r="L1158" s="35">
        <v>1</v>
      </c>
      <c r="M1158" s="36">
        <v>1</v>
      </c>
      <c r="N1158" s="37">
        <f>MIN(D1158:M1158)</f>
        <v>0</v>
      </c>
      <c r="O1158" s="38">
        <f>C1158-N1158</f>
        <v>2</v>
      </c>
      <c r="P1158" s="39">
        <f>O1158/C1158</f>
        <v>1</v>
      </c>
    </row>
    <row r="1159" spans="1:16" ht="9.75" customHeight="1">
      <c r="A1159" s="5"/>
      <c r="B1159" s="33" t="s">
        <v>254</v>
      </c>
      <c r="C1159" s="33"/>
      <c r="D1159" s="34"/>
      <c r="E1159" s="35"/>
      <c r="F1159" s="35"/>
      <c r="G1159" s="35"/>
      <c r="H1159" s="35"/>
      <c r="I1159" s="35"/>
      <c r="J1159" s="35"/>
      <c r="K1159" s="35"/>
      <c r="L1159" s="35"/>
      <c r="M1159" s="36"/>
      <c r="N1159" s="37"/>
      <c r="O1159" s="38"/>
      <c r="P1159" s="39"/>
    </row>
    <row r="1160" spans="1:16" ht="9.75" customHeight="1">
      <c r="A1160" s="5"/>
      <c r="B1160" s="33" t="s">
        <v>255</v>
      </c>
      <c r="C1160" s="33">
        <v>3</v>
      </c>
      <c r="D1160" s="34">
        <v>2</v>
      </c>
      <c r="E1160" s="35">
        <v>1</v>
      </c>
      <c r="F1160" s="35">
        <v>2</v>
      </c>
      <c r="G1160" s="35">
        <v>3</v>
      </c>
      <c r="H1160" s="35">
        <v>3</v>
      </c>
      <c r="I1160" s="35">
        <v>3</v>
      </c>
      <c r="J1160" s="35">
        <v>3</v>
      </c>
      <c r="K1160" s="35">
        <v>3</v>
      </c>
      <c r="L1160" s="35">
        <v>3</v>
      </c>
      <c r="M1160" s="36">
        <v>2</v>
      </c>
      <c r="N1160" s="37">
        <f>MIN(D1160:M1160)</f>
        <v>1</v>
      </c>
      <c r="O1160" s="38">
        <f>C1160-N1160</f>
        <v>2</v>
      </c>
      <c r="P1160" s="39">
        <f>O1160/C1160</f>
        <v>0.6666666666666666</v>
      </c>
    </row>
    <row r="1161" spans="1:16" ht="9.75" customHeight="1">
      <c r="A1161" s="5"/>
      <c r="B1161" s="33" t="s">
        <v>5</v>
      </c>
      <c r="C1161" s="33">
        <v>8</v>
      </c>
      <c r="D1161" s="34">
        <v>7</v>
      </c>
      <c r="E1161" s="35">
        <v>7</v>
      </c>
      <c r="F1161" s="35">
        <v>7</v>
      </c>
      <c r="G1161" s="35">
        <v>7</v>
      </c>
      <c r="H1161" s="35">
        <v>6</v>
      </c>
      <c r="I1161" s="35">
        <v>6</v>
      </c>
      <c r="J1161" s="35">
        <v>6</v>
      </c>
      <c r="K1161" s="35">
        <v>6</v>
      </c>
      <c r="L1161" s="35">
        <v>6</v>
      </c>
      <c r="M1161" s="36">
        <v>7</v>
      </c>
      <c r="N1161" s="37">
        <f>MIN(D1161:M1161)</f>
        <v>6</v>
      </c>
      <c r="O1161" s="38">
        <f>C1161-N1161</f>
        <v>2</v>
      </c>
      <c r="P1161" s="39">
        <f>O1161/C1161</f>
        <v>0.25</v>
      </c>
    </row>
    <row r="1162" spans="1:16" ht="9.75" customHeight="1">
      <c r="A1162" s="40"/>
      <c r="B1162" s="41" t="s">
        <v>6</v>
      </c>
      <c r="C1162" s="41">
        <f aca="true" t="shared" si="82" ref="C1162:M1162">SUM(C1146:C1161)</f>
        <v>24</v>
      </c>
      <c r="D1162" s="42">
        <f t="shared" si="82"/>
        <v>16</v>
      </c>
      <c r="E1162" s="43">
        <f t="shared" si="82"/>
        <v>12</v>
      </c>
      <c r="F1162" s="43">
        <f t="shared" si="82"/>
        <v>14</v>
      </c>
      <c r="G1162" s="43">
        <f t="shared" si="82"/>
        <v>17</v>
      </c>
      <c r="H1162" s="43">
        <f t="shared" si="82"/>
        <v>16</v>
      </c>
      <c r="I1162" s="43">
        <f t="shared" si="82"/>
        <v>15</v>
      </c>
      <c r="J1162" s="43">
        <f t="shared" si="82"/>
        <v>16</v>
      </c>
      <c r="K1162" s="43">
        <f t="shared" si="82"/>
        <v>16</v>
      </c>
      <c r="L1162" s="43">
        <f t="shared" si="82"/>
        <v>16</v>
      </c>
      <c r="M1162" s="44">
        <f t="shared" si="82"/>
        <v>16</v>
      </c>
      <c r="N1162" s="45">
        <f>MIN(D1162:M1162)</f>
        <v>12</v>
      </c>
      <c r="O1162" s="46">
        <f>C1162-N1162</f>
        <v>12</v>
      </c>
      <c r="P1162" s="47">
        <f>O1162/C1162</f>
        <v>0.5</v>
      </c>
    </row>
    <row r="1163" spans="1:16" ht="9.75" customHeight="1">
      <c r="A1163" s="32" t="s">
        <v>55</v>
      </c>
      <c r="B1163" s="48" t="s">
        <v>0</v>
      </c>
      <c r="C1163" s="48"/>
      <c r="D1163" s="49"/>
      <c r="E1163" s="50"/>
      <c r="F1163" s="50"/>
      <c r="G1163" s="50"/>
      <c r="H1163" s="50"/>
      <c r="I1163" s="50"/>
      <c r="J1163" s="50"/>
      <c r="K1163" s="50"/>
      <c r="L1163" s="50"/>
      <c r="M1163" s="51"/>
      <c r="N1163" s="52"/>
      <c r="O1163" s="53"/>
      <c r="P1163" s="54"/>
    </row>
    <row r="1164" spans="1:16" ht="9.75" customHeight="1">
      <c r="A1164" s="5"/>
      <c r="B1164" s="33" t="s">
        <v>1</v>
      </c>
      <c r="C1164" s="33">
        <v>1</v>
      </c>
      <c r="D1164" s="34">
        <v>0</v>
      </c>
      <c r="E1164" s="35">
        <v>0</v>
      </c>
      <c r="F1164" s="35">
        <v>0</v>
      </c>
      <c r="G1164" s="35">
        <v>0</v>
      </c>
      <c r="H1164" s="35">
        <v>0</v>
      </c>
      <c r="I1164" s="35">
        <v>0</v>
      </c>
      <c r="J1164" s="35">
        <v>0</v>
      </c>
      <c r="K1164" s="35">
        <v>0</v>
      </c>
      <c r="L1164" s="35">
        <v>0</v>
      </c>
      <c r="M1164" s="36">
        <v>0</v>
      </c>
      <c r="N1164" s="37">
        <f>MIN(D1164:M1164)</f>
        <v>0</v>
      </c>
      <c r="O1164" s="38">
        <f>C1164-N1164</f>
        <v>1</v>
      </c>
      <c r="P1164" s="39">
        <f>O1164/C1164</f>
        <v>1</v>
      </c>
    </row>
    <row r="1165" spans="1:16" ht="9.75" customHeight="1">
      <c r="A1165" s="5"/>
      <c r="B1165" s="33" t="s">
        <v>2</v>
      </c>
      <c r="C1165" s="33"/>
      <c r="D1165" s="34"/>
      <c r="E1165" s="35"/>
      <c r="F1165" s="35"/>
      <c r="G1165" s="35"/>
      <c r="H1165" s="35"/>
      <c r="I1165" s="35"/>
      <c r="J1165" s="35"/>
      <c r="K1165" s="35"/>
      <c r="L1165" s="35"/>
      <c r="M1165" s="36"/>
      <c r="N1165" s="37"/>
      <c r="O1165" s="38"/>
      <c r="P1165" s="39"/>
    </row>
    <row r="1166" spans="1:16" ht="9.75" customHeight="1">
      <c r="A1166" s="5"/>
      <c r="B1166" s="33" t="s">
        <v>460</v>
      </c>
      <c r="C1166" s="33"/>
      <c r="D1166" s="34"/>
      <c r="E1166" s="35"/>
      <c r="F1166" s="35"/>
      <c r="G1166" s="35"/>
      <c r="H1166" s="35"/>
      <c r="I1166" s="35"/>
      <c r="J1166" s="35"/>
      <c r="K1166" s="35"/>
      <c r="L1166" s="35"/>
      <c r="M1166" s="36"/>
      <c r="N1166" s="37"/>
      <c r="O1166" s="38"/>
      <c r="P1166" s="39"/>
    </row>
    <row r="1167" spans="1:16" ht="9.75" customHeight="1">
      <c r="A1167" s="5"/>
      <c r="B1167" s="33" t="s">
        <v>460</v>
      </c>
      <c r="C1167" s="33"/>
      <c r="D1167" s="34"/>
      <c r="E1167" s="35"/>
      <c r="F1167" s="35"/>
      <c r="G1167" s="35"/>
      <c r="H1167" s="35"/>
      <c r="I1167" s="35"/>
      <c r="J1167" s="35"/>
      <c r="K1167" s="35"/>
      <c r="L1167" s="35"/>
      <c r="M1167" s="36"/>
      <c r="N1167" s="37"/>
      <c r="O1167" s="38"/>
      <c r="P1167" s="39"/>
    </row>
    <row r="1168" spans="1:16" ht="9.75" customHeight="1">
      <c r="A1168" s="5"/>
      <c r="B1168" s="33" t="s">
        <v>4</v>
      </c>
      <c r="C1168" s="33"/>
      <c r="D1168" s="34"/>
      <c r="E1168" s="35"/>
      <c r="F1168" s="35"/>
      <c r="G1168" s="35"/>
      <c r="H1168" s="35"/>
      <c r="I1168" s="35"/>
      <c r="J1168" s="35"/>
      <c r="K1168" s="35"/>
      <c r="L1168" s="35"/>
      <c r="M1168" s="36"/>
      <c r="N1168" s="37"/>
      <c r="O1168" s="38"/>
      <c r="P1168" s="39"/>
    </row>
    <row r="1169" spans="1:16" ht="9.75" customHeight="1">
      <c r="A1169" s="5"/>
      <c r="B1169" s="33" t="s">
        <v>258</v>
      </c>
      <c r="C1169" s="33"/>
      <c r="D1169" s="34"/>
      <c r="E1169" s="35"/>
      <c r="F1169" s="35"/>
      <c r="G1169" s="35"/>
      <c r="H1169" s="35"/>
      <c r="I1169" s="35"/>
      <c r="J1169" s="35"/>
      <c r="K1169" s="35"/>
      <c r="L1169" s="35"/>
      <c r="M1169" s="36"/>
      <c r="N1169" s="37"/>
      <c r="O1169" s="38"/>
      <c r="P1169" s="39"/>
    </row>
    <row r="1170" spans="1:16" ht="9.75" customHeight="1">
      <c r="A1170" s="5"/>
      <c r="B1170" s="33" t="s">
        <v>258</v>
      </c>
      <c r="C1170" s="33"/>
      <c r="D1170" s="34"/>
      <c r="E1170" s="35"/>
      <c r="F1170" s="35"/>
      <c r="G1170" s="35"/>
      <c r="H1170" s="35"/>
      <c r="I1170" s="35"/>
      <c r="J1170" s="35"/>
      <c r="K1170" s="35"/>
      <c r="L1170" s="35"/>
      <c r="M1170" s="36"/>
      <c r="N1170" s="37"/>
      <c r="O1170" s="38"/>
      <c r="P1170" s="39"/>
    </row>
    <row r="1171" spans="1:16" ht="9.75" customHeight="1">
      <c r="A1171" s="5"/>
      <c r="B1171" s="33" t="s">
        <v>258</v>
      </c>
      <c r="C1171" s="33"/>
      <c r="D1171" s="34"/>
      <c r="E1171" s="35"/>
      <c r="F1171" s="35"/>
      <c r="G1171" s="35"/>
      <c r="H1171" s="35"/>
      <c r="I1171" s="35"/>
      <c r="J1171" s="35"/>
      <c r="K1171" s="35"/>
      <c r="L1171" s="35"/>
      <c r="M1171" s="36"/>
      <c r="N1171" s="37"/>
      <c r="O1171" s="38"/>
      <c r="P1171" s="39"/>
    </row>
    <row r="1172" spans="1:16" ht="9.75" customHeight="1">
      <c r="A1172" s="5"/>
      <c r="B1172" s="33" t="s">
        <v>258</v>
      </c>
      <c r="C1172" s="33"/>
      <c r="D1172" s="34"/>
      <c r="E1172" s="35"/>
      <c r="F1172" s="35"/>
      <c r="G1172" s="35"/>
      <c r="H1172" s="35"/>
      <c r="I1172" s="35"/>
      <c r="J1172" s="35"/>
      <c r="K1172" s="35"/>
      <c r="L1172" s="35"/>
      <c r="M1172" s="36"/>
      <c r="N1172" s="37"/>
      <c r="O1172" s="38"/>
      <c r="P1172" s="39"/>
    </row>
    <row r="1173" spans="1:16" ht="9.75" customHeight="1">
      <c r="A1173" s="5"/>
      <c r="B1173" s="33" t="s">
        <v>258</v>
      </c>
      <c r="C1173" s="33"/>
      <c r="D1173" s="34"/>
      <c r="E1173" s="35"/>
      <c r="F1173" s="35"/>
      <c r="G1173" s="35"/>
      <c r="H1173" s="35"/>
      <c r="I1173" s="35"/>
      <c r="J1173" s="35"/>
      <c r="K1173" s="35"/>
      <c r="L1173" s="35"/>
      <c r="M1173" s="36"/>
      <c r="N1173" s="37"/>
      <c r="O1173" s="38"/>
      <c r="P1173" s="39"/>
    </row>
    <row r="1174" spans="1:16" ht="9.75" customHeight="1">
      <c r="A1174" s="5"/>
      <c r="B1174" s="33" t="s">
        <v>258</v>
      </c>
      <c r="C1174" s="33"/>
      <c r="D1174" s="34"/>
      <c r="E1174" s="35"/>
      <c r="F1174" s="35"/>
      <c r="G1174" s="35"/>
      <c r="H1174" s="35"/>
      <c r="I1174" s="35"/>
      <c r="J1174" s="35"/>
      <c r="K1174" s="35"/>
      <c r="L1174" s="35"/>
      <c r="M1174" s="36"/>
      <c r="N1174" s="37"/>
      <c r="O1174" s="38"/>
      <c r="P1174" s="39"/>
    </row>
    <row r="1175" spans="1:16" ht="9.75" customHeight="1">
      <c r="A1175" s="5"/>
      <c r="B1175" s="33" t="s">
        <v>93</v>
      </c>
      <c r="C1175" s="33"/>
      <c r="D1175" s="34"/>
      <c r="E1175" s="35"/>
      <c r="F1175" s="35"/>
      <c r="G1175" s="35"/>
      <c r="H1175" s="35"/>
      <c r="I1175" s="35"/>
      <c r="J1175" s="35"/>
      <c r="K1175" s="35"/>
      <c r="L1175" s="35"/>
      <c r="M1175" s="36"/>
      <c r="N1175" s="37"/>
      <c r="O1175" s="38"/>
      <c r="P1175" s="39"/>
    </row>
    <row r="1176" spans="1:16" ht="9.75" customHeight="1">
      <c r="A1176" s="5"/>
      <c r="B1176" s="33" t="s">
        <v>254</v>
      </c>
      <c r="C1176" s="33">
        <v>2</v>
      </c>
      <c r="D1176" s="34">
        <v>1</v>
      </c>
      <c r="E1176" s="35">
        <v>1</v>
      </c>
      <c r="F1176" s="35">
        <v>1</v>
      </c>
      <c r="G1176" s="35">
        <v>1</v>
      </c>
      <c r="H1176" s="35">
        <v>0</v>
      </c>
      <c r="I1176" s="35">
        <v>0</v>
      </c>
      <c r="J1176" s="35">
        <v>1</v>
      </c>
      <c r="K1176" s="35">
        <v>1</v>
      </c>
      <c r="L1176" s="35">
        <v>1</v>
      </c>
      <c r="M1176" s="36">
        <v>0</v>
      </c>
      <c r="N1176" s="37">
        <f>MIN(D1176:M1176)</f>
        <v>0</v>
      </c>
      <c r="O1176" s="38">
        <f>C1176-N1176</f>
        <v>2</v>
      </c>
      <c r="P1176" s="39">
        <f>O1176/C1176</f>
        <v>1</v>
      </c>
    </row>
    <row r="1177" spans="1:16" ht="9.75" customHeight="1">
      <c r="A1177" s="5"/>
      <c r="B1177" s="33" t="s">
        <v>255</v>
      </c>
      <c r="C1177" s="33"/>
      <c r="D1177" s="34"/>
      <c r="E1177" s="35"/>
      <c r="F1177" s="35"/>
      <c r="G1177" s="35"/>
      <c r="H1177" s="35"/>
      <c r="I1177" s="35"/>
      <c r="J1177" s="35"/>
      <c r="K1177" s="35"/>
      <c r="L1177" s="35"/>
      <c r="M1177" s="36"/>
      <c r="N1177" s="37"/>
      <c r="O1177" s="38"/>
      <c r="P1177" s="39"/>
    </row>
    <row r="1178" spans="1:16" ht="9.75" customHeight="1">
      <c r="A1178" s="5"/>
      <c r="B1178" s="33" t="s">
        <v>5</v>
      </c>
      <c r="C1178" s="33">
        <v>5</v>
      </c>
      <c r="D1178" s="34">
        <v>3</v>
      </c>
      <c r="E1178" s="35">
        <v>2</v>
      </c>
      <c r="F1178" s="35">
        <v>2</v>
      </c>
      <c r="G1178" s="35">
        <v>1</v>
      </c>
      <c r="H1178" s="35">
        <v>1</v>
      </c>
      <c r="I1178" s="35">
        <v>0</v>
      </c>
      <c r="J1178" s="35">
        <v>1</v>
      </c>
      <c r="K1178" s="35">
        <v>0</v>
      </c>
      <c r="L1178" s="35">
        <v>1</v>
      </c>
      <c r="M1178" s="36">
        <v>1</v>
      </c>
      <c r="N1178" s="37">
        <f>MIN(D1178:M1178)</f>
        <v>0</v>
      </c>
      <c r="O1178" s="38">
        <f>C1178-N1178</f>
        <v>5</v>
      </c>
      <c r="P1178" s="39">
        <f>O1178/C1178</f>
        <v>1</v>
      </c>
    </row>
    <row r="1179" spans="1:16" ht="9.75" customHeight="1">
      <c r="A1179" s="40"/>
      <c r="B1179" s="41" t="s">
        <v>6</v>
      </c>
      <c r="C1179" s="41">
        <f aca="true" t="shared" si="83" ref="C1179:M1179">SUM(C1163:C1178)</f>
        <v>8</v>
      </c>
      <c r="D1179" s="42">
        <f t="shared" si="83"/>
        <v>4</v>
      </c>
      <c r="E1179" s="43">
        <f t="shared" si="83"/>
        <v>3</v>
      </c>
      <c r="F1179" s="43">
        <f t="shared" si="83"/>
        <v>3</v>
      </c>
      <c r="G1179" s="43">
        <f t="shared" si="83"/>
        <v>2</v>
      </c>
      <c r="H1179" s="43">
        <f t="shared" si="83"/>
        <v>1</v>
      </c>
      <c r="I1179" s="43">
        <f t="shared" si="83"/>
        <v>0</v>
      </c>
      <c r="J1179" s="43">
        <f t="shared" si="83"/>
        <v>2</v>
      </c>
      <c r="K1179" s="43">
        <f t="shared" si="83"/>
        <v>1</v>
      </c>
      <c r="L1179" s="43">
        <f t="shared" si="83"/>
        <v>2</v>
      </c>
      <c r="M1179" s="44">
        <f t="shared" si="83"/>
        <v>1</v>
      </c>
      <c r="N1179" s="45">
        <f>MIN(D1179:M1179)</f>
        <v>0</v>
      </c>
      <c r="O1179" s="46">
        <f>C1179-N1179</f>
        <v>8</v>
      </c>
      <c r="P1179" s="47">
        <f>O1179/C1179</f>
        <v>1</v>
      </c>
    </row>
    <row r="1180" spans="1:16" ht="9.75" customHeight="1">
      <c r="A1180" s="32" t="s">
        <v>56</v>
      </c>
      <c r="B1180" s="48" t="s">
        <v>0</v>
      </c>
      <c r="C1180" s="48">
        <v>22</v>
      </c>
      <c r="D1180" s="49">
        <v>1</v>
      </c>
      <c r="E1180" s="50">
        <v>0</v>
      </c>
      <c r="F1180" s="50">
        <v>0</v>
      </c>
      <c r="G1180" s="50">
        <v>0</v>
      </c>
      <c r="H1180" s="50">
        <v>0</v>
      </c>
      <c r="I1180" s="50">
        <v>0</v>
      </c>
      <c r="J1180" s="50">
        <v>0</v>
      </c>
      <c r="K1180" s="50">
        <v>1</v>
      </c>
      <c r="L1180" s="50">
        <v>1</v>
      </c>
      <c r="M1180" s="51">
        <v>0</v>
      </c>
      <c r="N1180" s="52">
        <f>MIN(D1180:M1180)</f>
        <v>0</v>
      </c>
      <c r="O1180" s="53">
        <f>C1180-N1180</f>
        <v>22</v>
      </c>
      <c r="P1180" s="54">
        <f>O1180/C1180</f>
        <v>1</v>
      </c>
    </row>
    <row r="1181" spans="1:16" ht="9.75" customHeight="1">
      <c r="A1181" s="5"/>
      <c r="B1181" s="33" t="s">
        <v>1</v>
      </c>
      <c r="C1181" s="33"/>
      <c r="D1181" s="34"/>
      <c r="E1181" s="35"/>
      <c r="F1181" s="35"/>
      <c r="G1181" s="35"/>
      <c r="H1181" s="35"/>
      <c r="I1181" s="35"/>
      <c r="J1181" s="35"/>
      <c r="K1181" s="35"/>
      <c r="L1181" s="35"/>
      <c r="M1181" s="36"/>
      <c r="N1181" s="37"/>
      <c r="O1181" s="38"/>
      <c r="P1181" s="39"/>
    </row>
    <row r="1182" spans="1:16" ht="9.75" customHeight="1">
      <c r="A1182" s="5"/>
      <c r="B1182" s="33" t="s">
        <v>2</v>
      </c>
      <c r="C1182" s="33"/>
      <c r="D1182" s="34"/>
      <c r="E1182" s="35"/>
      <c r="F1182" s="35"/>
      <c r="G1182" s="35"/>
      <c r="H1182" s="35"/>
      <c r="I1182" s="35"/>
      <c r="J1182" s="35"/>
      <c r="K1182" s="35"/>
      <c r="L1182" s="35"/>
      <c r="M1182" s="36"/>
      <c r="N1182" s="37"/>
      <c r="O1182" s="38"/>
      <c r="P1182" s="39"/>
    </row>
    <row r="1183" spans="1:16" ht="9.75" customHeight="1">
      <c r="A1183" s="5"/>
      <c r="B1183" s="33" t="s">
        <v>460</v>
      </c>
      <c r="C1183" s="33"/>
      <c r="D1183" s="34"/>
      <c r="E1183" s="35"/>
      <c r="F1183" s="35"/>
      <c r="G1183" s="35"/>
      <c r="H1183" s="35"/>
      <c r="I1183" s="35"/>
      <c r="J1183" s="35"/>
      <c r="K1183" s="35"/>
      <c r="L1183" s="35"/>
      <c r="M1183" s="36"/>
      <c r="N1183" s="37"/>
      <c r="O1183" s="38"/>
      <c r="P1183" s="39"/>
    </row>
    <row r="1184" spans="1:16" ht="9.75" customHeight="1">
      <c r="A1184" s="5"/>
      <c r="B1184" s="33" t="s">
        <v>460</v>
      </c>
      <c r="C1184" s="33"/>
      <c r="D1184" s="34"/>
      <c r="E1184" s="35"/>
      <c r="F1184" s="35"/>
      <c r="G1184" s="35"/>
      <c r="H1184" s="35"/>
      <c r="I1184" s="35"/>
      <c r="J1184" s="35"/>
      <c r="K1184" s="35"/>
      <c r="L1184" s="35"/>
      <c r="M1184" s="36"/>
      <c r="N1184" s="37"/>
      <c r="O1184" s="38"/>
      <c r="P1184" s="39"/>
    </row>
    <row r="1185" spans="1:16" ht="9.75" customHeight="1">
      <c r="A1185" s="5"/>
      <c r="B1185" s="33" t="s">
        <v>4</v>
      </c>
      <c r="C1185" s="33">
        <v>10</v>
      </c>
      <c r="D1185" s="34">
        <v>9</v>
      </c>
      <c r="E1185" s="35">
        <v>9</v>
      </c>
      <c r="F1185" s="35">
        <v>7</v>
      </c>
      <c r="G1185" s="35">
        <v>6</v>
      </c>
      <c r="H1185" s="35">
        <v>5</v>
      </c>
      <c r="I1185" s="35">
        <v>6</v>
      </c>
      <c r="J1185" s="35">
        <v>5</v>
      </c>
      <c r="K1185" s="35">
        <v>5</v>
      </c>
      <c r="L1185" s="35">
        <v>5</v>
      </c>
      <c r="M1185" s="36">
        <v>6</v>
      </c>
      <c r="N1185" s="37">
        <f>MIN(D1185:M1185)</f>
        <v>5</v>
      </c>
      <c r="O1185" s="38">
        <f>C1185-N1185</f>
        <v>5</v>
      </c>
      <c r="P1185" s="39">
        <f>O1185/C1185</f>
        <v>0.5</v>
      </c>
    </row>
    <row r="1186" spans="1:16" ht="9.75" customHeight="1">
      <c r="A1186" s="5"/>
      <c r="B1186" s="33" t="s">
        <v>269</v>
      </c>
      <c r="C1186" s="33">
        <v>1</v>
      </c>
      <c r="D1186" s="34">
        <v>1</v>
      </c>
      <c r="E1186" s="35">
        <v>0</v>
      </c>
      <c r="F1186" s="35">
        <v>0</v>
      </c>
      <c r="G1186" s="35">
        <v>1</v>
      </c>
      <c r="H1186" s="35">
        <v>0</v>
      </c>
      <c r="I1186" s="35">
        <v>1</v>
      </c>
      <c r="J1186" s="35">
        <v>0</v>
      </c>
      <c r="K1186" s="35">
        <v>0</v>
      </c>
      <c r="L1186" s="35">
        <v>0</v>
      </c>
      <c r="M1186" s="36">
        <v>0</v>
      </c>
      <c r="N1186" s="37">
        <f>MIN(D1186:M1186)</f>
        <v>0</v>
      </c>
      <c r="O1186" s="38">
        <f>C1186-N1186</f>
        <v>1</v>
      </c>
      <c r="P1186" s="39">
        <f>O1186/C1186</f>
        <v>1</v>
      </c>
    </row>
    <row r="1187" spans="1:16" ht="9.75" customHeight="1">
      <c r="A1187" s="5"/>
      <c r="B1187" s="33" t="s">
        <v>324</v>
      </c>
      <c r="C1187" s="33">
        <v>4</v>
      </c>
      <c r="D1187" s="34">
        <v>4</v>
      </c>
      <c r="E1187" s="35">
        <v>4</v>
      </c>
      <c r="F1187" s="35">
        <v>4</v>
      </c>
      <c r="G1187" s="35">
        <v>3</v>
      </c>
      <c r="H1187" s="35">
        <v>3</v>
      </c>
      <c r="I1187" s="35">
        <v>3</v>
      </c>
      <c r="J1187" s="35">
        <v>3</v>
      </c>
      <c r="K1187" s="35">
        <v>3</v>
      </c>
      <c r="L1187" s="35">
        <v>2</v>
      </c>
      <c r="M1187" s="36">
        <v>3</v>
      </c>
      <c r="N1187" s="37">
        <f>MIN(D1187:M1187)</f>
        <v>2</v>
      </c>
      <c r="O1187" s="38">
        <f>C1187-N1187</f>
        <v>2</v>
      </c>
      <c r="P1187" s="39">
        <f>O1187/C1187</f>
        <v>0.5</v>
      </c>
    </row>
    <row r="1188" spans="1:16" ht="9.75" customHeight="1">
      <c r="A1188" s="5"/>
      <c r="B1188" s="33" t="s">
        <v>258</v>
      </c>
      <c r="C1188" s="33"/>
      <c r="D1188" s="34"/>
      <c r="E1188" s="35"/>
      <c r="F1188" s="35"/>
      <c r="G1188" s="35"/>
      <c r="H1188" s="35"/>
      <c r="I1188" s="35"/>
      <c r="J1188" s="35"/>
      <c r="K1188" s="35"/>
      <c r="L1188" s="35"/>
      <c r="M1188" s="36"/>
      <c r="N1188" s="37"/>
      <c r="O1188" s="38"/>
      <c r="P1188" s="39"/>
    </row>
    <row r="1189" spans="1:16" ht="9.75" customHeight="1">
      <c r="A1189" s="5"/>
      <c r="B1189" s="33" t="s">
        <v>258</v>
      </c>
      <c r="C1189" s="33"/>
      <c r="D1189" s="34"/>
      <c r="E1189" s="35"/>
      <c r="F1189" s="35"/>
      <c r="G1189" s="35"/>
      <c r="H1189" s="35"/>
      <c r="I1189" s="35"/>
      <c r="J1189" s="35"/>
      <c r="K1189" s="35"/>
      <c r="L1189" s="35"/>
      <c r="M1189" s="36"/>
      <c r="N1189" s="37"/>
      <c r="O1189" s="38"/>
      <c r="P1189" s="39"/>
    </row>
    <row r="1190" spans="1:16" ht="9.75" customHeight="1">
      <c r="A1190" s="5"/>
      <c r="B1190" s="33" t="s">
        <v>258</v>
      </c>
      <c r="C1190" s="33"/>
      <c r="D1190" s="34"/>
      <c r="E1190" s="35"/>
      <c r="F1190" s="35"/>
      <c r="G1190" s="35"/>
      <c r="H1190" s="35"/>
      <c r="I1190" s="35"/>
      <c r="J1190" s="35"/>
      <c r="K1190" s="35"/>
      <c r="L1190" s="35"/>
      <c r="M1190" s="36"/>
      <c r="N1190" s="37"/>
      <c r="O1190" s="38"/>
      <c r="P1190" s="39"/>
    </row>
    <row r="1191" spans="1:16" ht="9.75" customHeight="1">
      <c r="A1191" s="5"/>
      <c r="B1191" s="33" t="s">
        <v>258</v>
      </c>
      <c r="C1191" s="33"/>
      <c r="D1191" s="34"/>
      <c r="E1191" s="35"/>
      <c r="F1191" s="35"/>
      <c r="G1191" s="35"/>
      <c r="H1191" s="35"/>
      <c r="I1191" s="35"/>
      <c r="J1191" s="35"/>
      <c r="K1191" s="35"/>
      <c r="L1191" s="35"/>
      <c r="M1191" s="36"/>
      <c r="N1191" s="37"/>
      <c r="O1191" s="38"/>
      <c r="P1191" s="39"/>
    </row>
    <row r="1192" spans="1:16" ht="9.75" customHeight="1">
      <c r="A1192" s="5"/>
      <c r="B1192" s="33" t="s">
        <v>93</v>
      </c>
      <c r="C1192" s="33">
        <v>7</v>
      </c>
      <c r="D1192" s="34">
        <v>7</v>
      </c>
      <c r="E1192" s="35">
        <v>5</v>
      </c>
      <c r="F1192" s="35">
        <v>2</v>
      </c>
      <c r="G1192" s="35">
        <v>1</v>
      </c>
      <c r="H1192" s="35">
        <v>0</v>
      </c>
      <c r="I1192" s="35">
        <v>1</v>
      </c>
      <c r="J1192" s="35">
        <v>1</v>
      </c>
      <c r="K1192" s="35">
        <v>1</v>
      </c>
      <c r="L1192" s="35">
        <v>0</v>
      </c>
      <c r="M1192" s="36">
        <v>1</v>
      </c>
      <c r="N1192" s="37">
        <f>MIN(D1192:M1192)</f>
        <v>0</v>
      </c>
      <c r="O1192" s="38">
        <f>C1192-N1192</f>
        <v>7</v>
      </c>
      <c r="P1192" s="39">
        <f>O1192/C1192</f>
        <v>1</v>
      </c>
    </row>
    <row r="1193" spans="1:16" ht="9.75" customHeight="1">
      <c r="A1193" s="5"/>
      <c r="B1193" s="33" t="s">
        <v>254</v>
      </c>
      <c r="C1193" s="33"/>
      <c r="D1193" s="34"/>
      <c r="E1193" s="35"/>
      <c r="F1193" s="35"/>
      <c r="G1193" s="35"/>
      <c r="H1193" s="35"/>
      <c r="I1193" s="35"/>
      <c r="J1193" s="35"/>
      <c r="K1193" s="35"/>
      <c r="L1193" s="35"/>
      <c r="M1193" s="36"/>
      <c r="N1193" s="37"/>
      <c r="O1193" s="38"/>
      <c r="P1193" s="39"/>
    </row>
    <row r="1194" spans="1:16" ht="9.75" customHeight="1">
      <c r="A1194" s="5"/>
      <c r="B1194" s="33" t="s">
        <v>255</v>
      </c>
      <c r="C1194" s="33">
        <v>5</v>
      </c>
      <c r="D1194" s="34">
        <v>4</v>
      </c>
      <c r="E1194" s="35">
        <v>2</v>
      </c>
      <c r="F1194" s="35">
        <v>0</v>
      </c>
      <c r="G1194" s="35">
        <v>0</v>
      </c>
      <c r="H1194" s="35">
        <v>1</v>
      </c>
      <c r="I1194" s="35">
        <v>1</v>
      </c>
      <c r="J1194" s="35">
        <v>1</v>
      </c>
      <c r="K1194" s="35">
        <v>1</v>
      </c>
      <c r="L1194" s="35">
        <v>2</v>
      </c>
      <c r="M1194" s="36">
        <v>2</v>
      </c>
      <c r="N1194" s="37">
        <f>MIN(D1194:M1194)</f>
        <v>0</v>
      </c>
      <c r="O1194" s="38">
        <f>C1194-N1194</f>
        <v>5</v>
      </c>
      <c r="P1194" s="39">
        <f>O1194/C1194</f>
        <v>1</v>
      </c>
    </row>
    <row r="1195" spans="1:16" ht="9.75" customHeight="1">
      <c r="A1195" s="5"/>
      <c r="B1195" s="33" t="s">
        <v>5</v>
      </c>
      <c r="C1195" s="33"/>
      <c r="D1195" s="34"/>
      <c r="E1195" s="35"/>
      <c r="F1195" s="35"/>
      <c r="G1195" s="35"/>
      <c r="H1195" s="35"/>
      <c r="I1195" s="35"/>
      <c r="J1195" s="35"/>
      <c r="K1195" s="35"/>
      <c r="L1195" s="35"/>
      <c r="M1195" s="36"/>
      <c r="N1195" s="37"/>
      <c r="O1195" s="38"/>
      <c r="P1195" s="39"/>
    </row>
    <row r="1196" spans="1:16" ht="9.75" customHeight="1">
      <c r="A1196" s="40"/>
      <c r="B1196" s="41" t="s">
        <v>6</v>
      </c>
      <c r="C1196" s="41">
        <f aca="true" t="shared" si="84" ref="C1196:M1196">SUM(C1180:C1195)</f>
        <v>49</v>
      </c>
      <c r="D1196" s="42">
        <f t="shared" si="84"/>
        <v>26</v>
      </c>
      <c r="E1196" s="43">
        <f t="shared" si="84"/>
        <v>20</v>
      </c>
      <c r="F1196" s="43">
        <f t="shared" si="84"/>
        <v>13</v>
      </c>
      <c r="G1196" s="43">
        <f t="shared" si="84"/>
        <v>11</v>
      </c>
      <c r="H1196" s="43">
        <f t="shared" si="84"/>
        <v>9</v>
      </c>
      <c r="I1196" s="43">
        <f t="shared" si="84"/>
        <v>12</v>
      </c>
      <c r="J1196" s="43">
        <f t="shared" si="84"/>
        <v>10</v>
      </c>
      <c r="K1196" s="43">
        <f t="shared" si="84"/>
        <v>11</v>
      </c>
      <c r="L1196" s="43">
        <f t="shared" si="84"/>
        <v>10</v>
      </c>
      <c r="M1196" s="44">
        <f t="shared" si="84"/>
        <v>12</v>
      </c>
      <c r="N1196" s="45">
        <f>MIN(D1196:M1196)</f>
        <v>9</v>
      </c>
      <c r="O1196" s="46">
        <f>C1196-N1196</f>
        <v>40</v>
      </c>
      <c r="P1196" s="47">
        <f>O1196/C1196</f>
        <v>0.8163265306122449</v>
      </c>
    </row>
    <row r="1197" spans="1:16" ht="9.75" customHeight="1">
      <c r="A1197" s="32" t="s">
        <v>57</v>
      </c>
      <c r="B1197" s="48" t="s">
        <v>0</v>
      </c>
      <c r="C1197" s="48">
        <v>12</v>
      </c>
      <c r="D1197" s="49">
        <v>8</v>
      </c>
      <c r="E1197" s="50">
        <v>7</v>
      </c>
      <c r="F1197" s="50">
        <v>2</v>
      </c>
      <c r="G1197" s="50">
        <v>0</v>
      </c>
      <c r="H1197" s="50">
        <v>0</v>
      </c>
      <c r="I1197" s="50">
        <v>2</v>
      </c>
      <c r="J1197" s="50">
        <v>3</v>
      </c>
      <c r="K1197" s="50">
        <v>3</v>
      </c>
      <c r="L1197" s="50">
        <v>2</v>
      </c>
      <c r="M1197" s="51">
        <v>3</v>
      </c>
      <c r="N1197" s="52">
        <f>MIN(D1197:M1197)</f>
        <v>0</v>
      </c>
      <c r="O1197" s="53">
        <f>C1197-N1197</f>
        <v>12</v>
      </c>
      <c r="P1197" s="54">
        <f>O1197/C1197</f>
        <v>1</v>
      </c>
    </row>
    <row r="1198" spans="1:16" ht="9.75" customHeight="1">
      <c r="A1198" s="5"/>
      <c r="B1198" s="33" t="s">
        <v>1</v>
      </c>
      <c r="C1198" s="33">
        <v>301</v>
      </c>
      <c r="D1198" s="34">
        <v>172</v>
      </c>
      <c r="E1198" s="35">
        <v>100</v>
      </c>
      <c r="F1198" s="35">
        <v>22</v>
      </c>
      <c r="G1198" s="35">
        <v>11</v>
      </c>
      <c r="H1198" s="35">
        <v>11</v>
      </c>
      <c r="I1198" s="35">
        <v>14</v>
      </c>
      <c r="J1198" s="35">
        <v>22</v>
      </c>
      <c r="K1198" s="35">
        <v>45</v>
      </c>
      <c r="L1198" s="35">
        <v>78</v>
      </c>
      <c r="M1198" s="36">
        <v>139</v>
      </c>
      <c r="N1198" s="37">
        <f>MIN(D1198:M1198)</f>
        <v>11</v>
      </c>
      <c r="O1198" s="38">
        <f>C1198-N1198</f>
        <v>290</v>
      </c>
      <c r="P1198" s="39">
        <f>O1198/C1198</f>
        <v>0.9634551495016611</v>
      </c>
    </row>
    <row r="1199" spans="1:16" ht="9.75" customHeight="1">
      <c r="A1199" s="5"/>
      <c r="B1199" s="33" t="s">
        <v>2</v>
      </c>
      <c r="C1199" s="33"/>
      <c r="D1199" s="34"/>
      <c r="E1199" s="35"/>
      <c r="F1199" s="35"/>
      <c r="G1199" s="35"/>
      <c r="H1199" s="35"/>
      <c r="I1199" s="35"/>
      <c r="J1199" s="35"/>
      <c r="K1199" s="35"/>
      <c r="L1199" s="35"/>
      <c r="M1199" s="36"/>
      <c r="N1199" s="37"/>
      <c r="O1199" s="38"/>
      <c r="P1199" s="39"/>
    </row>
    <row r="1200" spans="1:16" ht="9.75" customHeight="1">
      <c r="A1200" s="5"/>
      <c r="B1200" s="33" t="s">
        <v>460</v>
      </c>
      <c r="C1200" s="33"/>
      <c r="D1200" s="34"/>
      <c r="E1200" s="35"/>
      <c r="F1200" s="35"/>
      <c r="G1200" s="35"/>
      <c r="H1200" s="35"/>
      <c r="I1200" s="35"/>
      <c r="J1200" s="35"/>
      <c r="K1200" s="35"/>
      <c r="L1200" s="35"/>
      <c r="M1200" s="36"/>
      <c r="N1200" s="37"/>
      <c r="O1200" s="38"/>
      <c r="P1200" s="39"/>
    </row>
    <row r="1201" spans="1:16" ht="9.75" customHeight="1">
      <c r="A1201" s="5"/>
      <c r="B1201" s="33" t="s">
        <v>460</v>
      </c>
      <c r="C1201" s="33"/>
      <c r="D1201" s="34"/>
      <c r="E1201" s="35"/>
      <c r="F1201" s="35"/>
      <c r="G1201" s="35"/>
      <c r="H1201" s="35"/>
      <c r="I1201" s="35"/>
      <c r="J1201" s="35"/>
      <c r="K1201" s="35"/>
      <c r="L1201" s="35"/>
      <c r="M1201" s="36"/>
      <c r="N1201" s="37"/>
      <c r="O1201" s="38"/>
      <c r="P1201" s="39"/>
    </row>
    <row r="1202" spans="1:16" ht="9.75" customHeight="1">
      <c r="A1202" s="5"/>
      <c r="B1202" s="33" t="s">
        <v>4</v>
      </c>
      <c r="C1202" s="33">
        <v>4</v>
      </c>
      <c r="D1202" s="34">
        <v>1</v>
      </c>
      <c r="E1202" s="35">
        <v>3</v>
      </c>
      <c r="F1202" s="35">
        <v>3</v>
      </c>
      <c r="G1202" s="35">
        <v>2</v>
      </c>
      <c r="H1202" s="35">
        <v>2</v>
      </c>
      <c r="I1202" s="35">
        <v>3</v>
      </c>
      <c r="J1202" s="35">
        <v>3</v>
      </c>
      <c r="K1202" s="35">
        <v>3</v>
      </c>
      <c r="L1202" s="35">
        <v>2</v>
      </c>
      <c r="M1202" s="36">
        <v>2</v>
      </c>
      <c r="N1202" s="37">
        <f>MIN(D1202:M1202)</f>
        <v>1</v>
      </c>
      <c r="O1202" s="38">
        <f>C1202-N1202</f>
        <v>3</v>
      </c>
      <c r="P1202" s="39">
        <f>O1202/C1202</f>
        <v>0.75</v>
      </c>
    </row>
    <row r="1203" spans="1:16" ht="9.75" customHeight="1">
      <c r="A1203" s="5"/>
      <c r="B1203" s="33" t="s">
        <v>261</v>
      </c>
      <c r="C1203" s="33">
        <v>17</v>
      </c>
      <c r="D1203" s="34">
        <v>15</v>
      </c>
      <c r="E1203" s="35">
        <v>12</v>
      </c>
      <c r="F1203" s="35">
        <v>6</v>
      </c>
      <c r="G1203" s="35">
        <v>3</v>
      </c>
      <c r="H1203" s="35">
        <v>3</v>
      </c>
      <c r="I1203" s="35">
        <v>2</v>
      </c>
      <c r="J1203" s="35">
        <v>3</v>
      </c>
      <c r="K1203" s="35">
        <v>4</v>
      </c>
      <c r="L1203" s="35">
        <v>5</v>
      </c>
      <c r="M1203" s="36">
        <v>7</v>
      </c>
      <c r="N1203" s="37">
        <f>MIN(D1203:M1203)</f>
        <v>2</v>
      </c>
      <c r="O1203" s="38">
        <f>C1203-N1203</f>
        <v>15</v>
      </c>
      <c r="P1203" s="39">
        <f>O1203/C1203</f>
        <v>0.8823529411764706</v>
      </c>
    </row>
    <row r="1204" spans="1:16" ht="9.75" customHeight="1">
      <c r="A1204" s="5"/>
      <c r="B1204" s="33" t="s">
        <v>258</v>
      </c>
      <c r="C1204" s="33"/>
      <c r="D1204" s="34"/>
      <c r="E1204" s="35"/>
      <c r="F1204" s="35"/>
      <c r="G1204" s="35"/>
      <c r="H1204" s="35"/>
      <c r="I1204" s="35"/>
      <c r="J1204" s="35"/>
      <c r="K1204" s="35"/>
      <c r="L1204" s="35"/>
      <c r="M1204" s="36"/>
      <c r="N1204" s="37"/>
      <c r="O1204" s="38"/>
      <c r="P1204" s="39"/>
    </row>
    <row r="1205" spans="1:16" ht="9.75" customHeight="1">
      <c r="A1205" s="5"/>
      <c r="B1205" s="33" t="s">
        <v>258</v>
      </c>
      <c r="C1205" s="33"/>
      <c r="D1205" s="34"/>
      <c r="E1205" s="35"/>
      <c r="F1205" s="35"/>
      <c r="G1205" s="35"/>
      <c r="H1205" s="35"/>
      <c r="I1205" s="35"/>
      <c r="J1205" s="35"/>
      <c r="K1205" s="35"/>
      <c r="L1205" s="35"/>
      <c r="M1205" s="36"/>
      <c r="N1205" s="37"/>
      <c r="O1205" s="38"/>
      <c r="P1205" s="39"/>
    </row>
    <row r="1206" spans="1:16" ht="9.75" customHeight="1">
      <c r="A1206" s="5"/>
      <c r="B1206" s="33" t="s">
        <v>258</v>
      </c>
      <c r="C1206" s="33"/>
      <c r="D1206" s="34"/>
      <c r="E1206" s="35"/>
      <c r="F1206" s="35"/>
      <c r="G1206" s="35"/>
      <c r="H1206" s="35"/>
      <c r="I1206" s="35"/>
      <c r="J1206" s="35"/>
      <c r="K1206" s="35"/>
      <c r="L1206" s="35"/>
      <c r="M1206" s="36"/>
      <c r="N1206" s="37"/>
      <c r="O1206" s="38"/>
      <c r="P1206" s="39"/>
    </row>
    <row r="1207" spans="1:16" ht="9.75" customHeight="1">
      <c r="A1207" s="5"/>
      <c r="B1207" s="33" t="s">
        <v>258</v>
      </c>
      <c r="C1207" s="33"/>
      <c r="D1207" s="34"/>
      <c r="E1207" s="35"/>
      <c r="F1207" s="35"/>
      <c r="G1207" s="35"/>
      <c r="H1207" s="35"/>
      <c r="I1207" s="35"/>
      <c r="J1207" s="35"/>
      <c r="K1207" s="35"/>
      <c r="L1207" s="35"/>
      <c r="M1207" s="36"/>
      <c r="N1207" s="37"/>
      <c r="O1207" s="38"/>
      <c r="P1207" s="39"/>
    </row>
    <row r="1208" spans="1:16" ht="9.75" customHeight="1">
      <c r="A1208" s="5"/>
      <c r="B1208" s="33" t="s">
        <v>258</v>
      </c>
      <c r="C1208" s="33"/>
      <c r="D1208" s="34"/>
      <c r="E1208" s="35"/>
      <c r="F1208" s="35"/>
      <c r="G1208" s="35"/>
      <c r="H1208" s="35"/>
      <c r="I1208" s="35"/>
      <c r="J1208" s="35"/>
      <c r="K1208" s="35"/>
      <c r="L1208" s="35"/>
      <c r="M1208" s="36"/>
      <c r="N1208" s="37"/>
      <c r="O1208" s="38"/>
      <c r="P1208" s="39"/>
    </row>
    <row r="1209" spans="1:16" ht="9.75" customHeight="1">
      <c r="A1209" s="5"/>
      <c r="B1209" s="33" t="s">
        <v>93</v>
      </c>
      <c r="C1209" s="33">
        <v>4</v>
      </c>
      <c r="D1209" s="34">
        <v>3</v>
      </c>
      <c r="E1209" s="35">
        <v>3</v>
      </c>
      <c r="F1209" s="35">
        <v>3</v>
      </c>
      <c r="G1209" s="35">
        <v>3</v>
      </c>
      <c r="H1209" s="35">
        <v>3</v>
      </c>
      <c r="I1209" s="35">
        <v>3</v>
      </c>
      <c r="J1209" s="35">
        <v>3</v>
      </c>
      <c r="K1209" s="35">
        <v>3</v>
      </c>
      <c r="L1209" s="35">
        <v>3</v>
      </c>
      <c r="M1209" s="36">
        <v>3</v>
      </c>
      <c r="N1209" s="37">
        <f>MIN(D1209:M1209)</f>
        <v>3</v>
      </c>
      <c r="O1209" s="38">
        <f>C1209-N1209</f>
        <v>1</v>
      </c>
      <c r="P1209" s="39">
        <f>O1209/C1209</f>
        <v>0.25</v>
      </c>
    </row>
    <row r="1210" spans="1:16" ht="9.75" customHeight="1">
      <c r="A1210" s="5"/>
      <c r="B1210" s="33" t="s">
        <v>254</v>
      </c>
      <c r="C1210" s="33"/>
      <c r="D1210" s="34"/>
      <c r="E1210" s="35"/>
      <c r="F1210" s="35"/>
      <c r="G1210" s="35"/>
      <c r="H1210" s="35"/>
      <c r="I1210" s="35"/>
      <c r="J1210" s="35"/>
      <c r="K1210" s="35"/>
      <c r="L1210" s="35"/>
      <c r="M1210" s="36"/>
      <c r="N1210" s="37"/>
      <c r="O1210" s="38"/>
      <c r="P1210" s="39"/>
    </row>
    <row r="1211" spans="1:16" ht="9.75" customHeight="1">
      <c r="A1211" s="5"/>
      <c r="B1211" s="33" t="s">
        <v>255</v>
      </c>
      <c r="C1211" s="33"/>
      <c r="D1211" s="34"/>
      <c r="E1211" s="35"/>
      <c r="F1211" s="35"/>
      <c r="G1211" s="35"/>
      <c r="H1211" s="35"/>
      <c r="I1211" s="35"/>
      <c r="J1211" s="35"/>
      <c r="K1211" s="35"/>
      <c r="L1211" s="35"/>
      <c r="M1211" s="36"/>
      <c r="N1211" s="37"/>
      <c r="O1211" s="38"/>
      <c r="P1211" s="39"/>
    </row>
    <row r="1212" spans="1:16" ht="9.75" customHeight="1">
      <c r="A1212" s="5"/>
      <c r="B1212" s="33" t="s">
        <v>5</v>
      </c>
      <c r="C1212" s="33">
        <v>2</v>
      </c>
      <c r="D1212" s="34">
        <v>1</v>
      </c>
      <c r="E1212" s="35">
        <v>1</v>
      </c>
      <c r="F1212" s="35">
        <v>1</v>
      </c>
      <c r="G1212" s="35">
        <v>2</v>
      </c>
      <c r="H1212" s="35">
        <v>1</v>
      </c>
      <c r="I1212" s="35">
        <v>2</v>
      </c>
      <c r="J1212" s="35">
        <v>1</v>
      </c>
      <c r="K1212" s="35">
        <v>2</v>
      </c>
      <c r="L1212" s="35">
        <v>1</v>
      </c>
      <c r="M1212" s="36">
        <v>2</v>
      </c>
      <c r="N1212" s="37">
        <f>MIN(D1212:M1212)</f>
        <v>1</v>
      </c>
      <c r="O1212" s="38">
        <f>C1212-N1212</f>
        <v>1</v>
      </c>
      <c r="P1212" s="39">
        <f>O1212/C1212</f>
        <v>0.5</v>
      </c>
    </row>
    <row r="1213" spans="1:16" ht="9.75" customHeight="1">
      <c r="A1213" s="40"/>
      <c r="B1213" s="41" t="s">
        <v>6</v>
      </c>
      <c r="C1213" s="41">
        <f aca="true" t="shared" si="85" ref="C1213:M1213">SUM(C1197:C1212)</f>
        <v>340</v>
      </c>
      <c r="D1213" s="42">
        <f t="shared" si="85"/>
        <v>200</v>
      </c>
      <c r="E1213" s="43">
        <f t="shared" si="85"/>
        <v>126</v>
      </c>
      <c r="F1213" s="43">
        <f t="shared" si="85"/>
        <v>37</v>
      </c>
      <c r="G1213" s="43">
        <f t="shared" si="85"/>
        <v>21</v>
      </c>
      <c r="H1213" s="43">
        <f t="shared" si="85"/>
        <v>20</v>
      </c>
      <c r="I1213" s="43">
        <f t="shared" si="85"/>
        <v>26</v>
      </c>
      <c r="J1213" s="43">
        <f t="shared" si="85"/>
        <v>35</v>
      </c>
      <c r="K1213" s="43">
        <f t="shared" si="85"/>
        <v>60</v>
      </c>
      <c r="L1213" s="43">
        <f t="shared" si="85"/>
        <v>91</v>
      </c>
      <c r="M1213" s="44">
        <f t="shared" si="85"/>
        <v>156</v>
      </c>
      <c r="N1213" s="45">
        <f>MIN(D1213:M1213)</f>
        <v>20</v>
      </c>
      <c r="O1213" s="46">
        <f>C1213-N1213</f>
        <v>320</v>
      </c>
      <c r="P1213" s="47">
        <f>O1213/C1213</f>
        <v>0.9411764705882353</v>
      </c>
    </row>
    <row r="1214" spans="1:16" ht="9.75" customHeight="1">
      <c r="A1214" s="32" t="s">
        <v>484</v>
      </c>
      <c r="B1214" s="48" t="s">
        <v>0</v>
      </c>
      <c r="C1214" s="48"/>
      <c r="D1214" s="49"/>
      <c r="E1214" s="50"/>
      <c r="F1214" s="50"/>
      <c r="G1214" s="50"/>
      <c r="H1214" s="50"/>
      <c r="I1214" s="50"/>
      <c r="J1214" s="50"/>
      <c r="K1214" s="50"/>
      <c r="L1214" s="50"/>
      <c r="M1214" s="51"/>
      <c r="N1214" s="52"/>
      <c r="O1214" s="53"/>
      <c r="P1214" s="54"/>
    </row>
    <row r="1215" spans="1:16" ht="9.75" customHeight="1">
      <c r="A1215" s="5"/>
      <c r="B1215" s="33" t="s">
        <v>1</v>
      </c>
      <c r="C1215" s="33"/>
      <c r="D1215" s="34"/>
      <c r="E1215" s="35"/>
      <c r="F1215" s="35"/>
      <c r="G1215" s="35"/>
      <c r="H1215" s="35"/>
      <c r="I1215" s="35"/>
      <c r="J1215" s="35"/>
      <c r="K1215" s="35"/>
      <c r="L1215" s="35"/>
      <c r="M1215" s="36"/>
      <c r="N1215" s="37"/>
      <c r="O1215" s="38"/>
      <c r="P1215" s="39"/>
    </row>
    <row r="1216" spans="1:16" ht="9.75" customHeight="1">
      <c r="A1216" s="5"/>
      <c r="B1216" s="33" t="s">
        <v>2</v>
      </c>
      <c r="C1216" s="33"/>
      <c r="D1216" s="34"/>
      <c r="E1216" s="35"/>
      <c r="F1216" s="35"/>
      <c r="G1216" s="35"/>
      <c r="H1216" s="35"/>
      <c r="I1216" s="35"/>
      <c r="J1216" s="35"/>
      <c r="K1216" s="35"/>
      <c r="L1216" s="35"/>
      <c r="M1216" s="36"/>
      <c r="N1216" s="37"/>
      <c r="O1216" s="38"/>
      <c r="P1216" s="39"/>
    </row>
    <row r="1217" spans="1:16" ht="9.75" customHeight="1">
      <c r="A1217" s="5"/>
      <c r="B1217" s="33" t="s">
        <v>460</v>
      </c>
      <c r="C1217" s="33"/>
      <c r="D1217" s="34"/>
      <c r="E1217" s="35"/>
      <c r="F1217" s="35"/>
      <c r="G1217" s="35"/>
      <c r="H1217" s="35"/>
      <c r="I1217" s="35"/>
      <c r="J1217" s="35"/>
      <c r="K1217" s="35"/>
      <c r="L1217" s="35"/>
      <c r="M1217" s="36"/>
      <c r="N1217" s="37"/>
      <c r="O1217" s="38"/>
      <c r="P1217" s="39"/>
    </row>
    <row r="1218" spans="1:16" ht="9.75" customHeight="1">
      <c r="A1218" s="5"/>
      <c r="B1218" s="33" t="s">
        <v>460</v>
      </c>
      <c r="C1218" s="33"/>
      <c r="D1218" s="34"/>
      <c r="E1218" s="35"/>
      <c r="F1218" s="35"/>
      <c r="G1218" s="35"/>
      <c r="H1218" s="35"/>
      <c r="I1218" s="35"/>
      <c r="J1218" s="35"/>
      <c r="K1218" s="35"/>
      <c r="L1218" s="35"/>
      <c r="M1218" s="36"/>
      <c r="N1218" s="37"/>
      <c r="O1218" s="38"/>
      <c r="P1218" s="39"/>
    </row>
    <row r="1219" spans="1:16" ht="9.75" customHeight="1">
      <c r="A1219" s="5"/>
      <c r="B1219" s="33" t="s">
        <v>4</v>
      </c>
      <c r="C1219" s="33"/>
      <c r="D1219" s="34"/>
      <c r="E1219" s="35"/>
      <c r="F1219" s="35"/>
      <c r="G1219" s="35"/>
      <c r="H1219" s="35"/>
      <c r="I1219" s="35"/>
      <c r="J1219" s="35"/>
      <c r="K1219" s="35"/>
      <c r="L1219" s="35"/>
      <c r="M1219" s="36"/>
      <c r="N1219" s="37"/>
      <c r="O1219" s="38"/>
      <c r="P1219" s="39"/>
    </row>
    <row r="1220" spans="1:16" ht="9.75" customHeight="1">
      <c r="A1220" s="5"/>
      <c r="B1220" s="33" t="s">
        <v>258</v>
      </c>
      <c r="C1220" s="33"/>
      <c r="D1220" s="34"/>
      <c r="E1220" s="35"/>
      <c r="F1220" s="35"/>
      <c r="G1220" s="35"/>
      <c r="H1220" s="35"/>
      <c r="I1220" s="35"/>
      <c r="J1220" s="35"/>
      <c r="K1220" s="35"/>
      <c r="L1220" s="35"/>
      <c r="M1220" s="36"/>
      <c r="N1220" s="37"/>
      <c r="O1220" s="38"/>
      <c r="P1220" s="39"/>
    </row>
    <row r="1221" spans="1:16" ht="9.75" customHeight="1">
      <c r="A1221" s="5"/>
      <c r="B1221" s="33" t="s">
        <v>258</v>
      </c>
      <c r="C1221" s="33"/>
      <c r="D1221" s="34"/>
      <c r="E1221" s="35"/>
      <c r="F1221" s="35"/>
      <c r="G1221" s="35"/>
      <c r="H1221" s="35"/>
      <c r="I1221" s="35"/>
      <c r="J1221" s="35"/>
      <c r="K1221" s="35"/>
      <c r="L1221" s="35"/>
      <c r="M1221" s="36"/>
      <c r="N1221" s="37"/>
      <c r="O1221" s="38"/>
      <c r="P1221" s="39"/>
    </row>
    <row r="1222" spans="1:16" ht="9.75" customHeight="1">
      <c r="A1222" s="5"/>
      <c r="B1222" s="33" t="s">
        <v>258</v>
      </c>
      <c r="C1222" s="33"/>
      <c r="D1222" s="34"/>
      <c r="E1222" s="35"/>
      <c r="F1222" s="35"/>
      <c r="G1222" s="35"/>
      <c r="H1222" s="35"/>
      <c r="I1222" s="35"/>
      <c r="J1222" s="35"/>
      <c r="K1222" s="35"/>
      <c r="L1222" s="35"/>
      <c r="M1222" s="36"/>
      <c r="N1222" s="37"/>
      <c r="O1222" s="38"/>
      <c r="P1222" s="39"/>
    </row>
    <row r="1223" spans="1:16" ht="9.75" customHeight="1">
      <c r="A1223" s="5"/>
      <c r="B1223" s="33" t="s">
        <v>258</v>
      </c>
      <c r="C1223" s="33"/>
      <c r="D1223" s="34"/>
      <c r="E1223" s="35"/>
      <c r="F1223" s="35"/>
      <c r="G1223" s="35"/>
      <c r="H1223" s="35"/>
      <c r="I1223" s="35"/>
      <c r="J1223" s="35"/>
      <c r="K1223" s="35"/>
      <c r="L1223" s="35"/>
      <c r="M1223" s="36"/>
      <c r="N1223" s="37"/>
      <c r="O1223" s="38"/>
      <c r="P1223" s="39"/>
    </row>
    <row r="1224" spans="1:16" ht="9.75" customHeight="1">
      <c r="A1224" s="5"/>
      <c r="B1224" s="33" t="s">
        <v>258</v>
      </c>
      <c r="C1224" s="33"/>
      <c r="D1224" s="34"/>
      <c r="E1224" s="35"/>
      <c r="F1224" s="35"/>
      <c r="G1224" s="35"/>
      <c r="H1224" s="35"/>
      <c r="I1224" s="35"/>
      <c r="J1224" s="35"/>
      <c r="K1224" s="35"/>
      <c r="L1224" s="35"/>
      <c r="M1224" s="36"/>
      <c r="N1224" s="37"/>
      <c r="O1224" s="38"/>
      <c r="P1224" s="39"/>
    </row>
    <row r="1225" spans="1:16" ht="9.75" customHeight="1">
      <c r="A1225" s="5"/>
      <c r="B1225" s="33" t="s">
        <v>258</v>
      </c>
      <c r="C1225" s="33"/>
      <c r="D1225" s="34"/>
      <c r="E1225" s="35"/>
      <c r="F1225" s="35"/>
      <c r="G1225" s="35"/>
      <c r="H1225" s="35"/>
      <c r="I1225" s="35"/>
      <c r="J1225" s="35"/>
      <c r="K1225" s="35"/>
      <c r="L1225" s="35"/>
      <c r="M1225" s="36"/>
      <c r="N1225" s="37"/>
      <c r="O1225" s="38"/>
      <c r="P1225" s="39"/>
    </row>
    <row r="1226" spans="1:16" ht="9.75" customHeight="1">
      <c r="A1226" s="5"/>
      <c r="B1226" s="33" t="s">
        <v>93</v>
      </c>
      <c r="C1226" s="33"/>
      <c r="D1226" s="34"/>
      <c r="E1226" s="35"/>
      <c r="F1226" s="35"/>
      <c r="G1226" s="35"/>
      <c r="H1226" s="35"/>
      <c r="I1226" s="35"/>
      <c r="J1226" s="35"/>
      <c r="K1226" s="35"/>
      <c r="L1226" s="35"/>
      <c r="M1226" s="36"/>
      <c r="N1226" s="37"/>
      <c r="O1226" s="38"/>
      <c r="P1226" s="39"/>
    </row>
    <row r="1227" spans="1:16" ht="9.75" customHeight="1">
      <c r="A1227" s="5"/>
      <c r="B1227" s="33" t="s">
        <v>254</v>
      </c>
      <c r="C1227" s="33"/>
      <c r="D1227" s="34"/>
      <c r="E1227" s="35"/>
      <c r="F1227" s="35"/>
      <c r="G1227" s="35"/>
      <c r="H1227" s="35"/>
      <c r="I1227" s="35"/>
      <c r="J1227" s="35"/>
      <c r="K1227" s="35"/>
      <c r="L1227" s="35"/>
      <c r="M1227" s="36"/>
      <c r="N1227" s="37"/>
      <c r="O1227" s="38"/>
      <c r="P1227" s="39"/>
    </row>
    <row r="1228" spans="1:16" ht="9.75" customHeight="1">
      <c r="A1228" s="5"/>
      <c r="B1228" s="33" t="s">
        <v>255</v>
      </c>
      <c r="C1228" s="33">
        <v>3</v>
      </c>
      <c r="D1228" s="34">
        <v>2</v>
      </c>
      <c r="E1228" s="35">
        <v>1</v>
      </c>
      <c r="F1228" s="35">
        <v>1</v>
      </c>
      <c r="G1228" s="35">
        <v>0</v>
      </c>
      <c r="H1228" s="35">
        <v>0</v>
      </c>
      <c r="I1228" s="35">
        <v>0</v>
      </c>
      <c r="J1228" s="35">
        <v>0</v>
      </c>
      <c r="K1228" s="35">
        <v>1</v>
      </c>
      <c r="L1228" s="35">
        <v>1</v>
      </c>
      <c r="M1228" s="36">
        <v>1</v>
      </c>
      <c r="N1228" s="37">
        <f>MIN(D1228:M1228)</f>
        <v>0</v>
      </c>
      <c r="O1228" s="38">
        <f>C1228-N1228</f>
        <v>3</v>
      </c>
      <c r="P1228" s="39">
        <f>O1228/C1228</f>
        <v>1</v>
      </c>
    </row>
    <row r="1229" spans="1:16" ht="9.75" customHeight="1">
      <c r="A1229" s="5"/>
      <c r="B1229" s="33" t="s">
        <v>5</v>
      </c>
      <c r="C1229" s="33"/>
      <c r="D1229" s="34"/>
      <c r="E1229" s="35"/>
      <c r="F1229" s="35"/>
      <c r="G1229" s="35"/>
      <c r="H1229" s="35"/>
      <c r="I1229" s="35"/>
      <c r="J1229" s="35"/>
      <c r="K1229" s="35"/>
      <c r="L1229" s="35"/>
      <c r="M1229" s="36"/>
      <c r="N1229" s="37"/>
      <c r="O1229" s="38"/>
      <c r="P1229" s="39"/>
    </row>
    <row r="1230" spans="1:16" ht="9.75" customHeight="1">
      <c r="A1230" s="40"/>
      <c r="B1230" s="41" t="s">
        <v>6</v>
      </c>
      <c r="C1230" s="41">
        <f aca="true" t="shared" si="86" ref="C1230:M1230">SUM(C1214:C1229)</f>
        <v>3</v>
      </c>
      <c r="D1230" s="42">
        <f t="shared" si="86"/>
        <v>2</v>
      </c>
      <c r="E1230" s="43">
        <f t="shared" si="86"/>
        <v>1</v>
      </c>
      <c r="F1230" s="43">
        <f t="shared" si="86"/>
        <v>1</v>
      </c>
      <c r="G1230" s="43">
        <f t="shared" si="86"/>
        <v>0</v>
      </c>
      <c r="H1230" s="43">
        <f t="shared" si="86"/>
        <v>0</v>
      </c>
      <c r="I1230" s="43">
        <f t="shared" si="86"/>
        <v>0</v>
      </c>
      <c r="J1230" s="43">
        <f t="shared" si="86"/>
        <v>0</v>
      </c>
      <c r="K1230" s="43">
        <f t="shared" si="86"/>
        <v>1</v>
      </c>
      <c r="L1230" s="43">
        <f t="shared" si="86"/>
        <v>1</v>
      </c>
      <c r="M1230" s="44">
        <f t="shared" si="86"/>
        <v>1</v>
      </c>
      <c r="N1230" s="45">
        <f>MIN(D1230:M1230)</f>
        <v>0</v>
      </c>
      <c r="O1230" s="46">
        <f>C1230-N1230</f>
        <v>3</v>
      </c>
      <c r="P1230" s="47">
        <f>O1230/C1230</f>
        <v>1</v>
      </c>
    </row>
    <row r="1231" spans="1:16" ht="9.75" customHeight="1">
      <c r="A1231" s="32" t="s">
        <v>58</v>
      </c>
      <c r="B1231" s="48" t="s">
        <v>0</v>
      </c>
      <c r="C1231" s="48"/>
      <c r="D1231" s="49"/>
      <c r="E1231" s="50"/>
      <c r="F1231" s="50"/>
      <c r="G1231" s="50"/>
      <c r="H1231" s="50"/>
      <c r="I1231" s="50"/>
      <c r="J1231" s="50"/>
      <c r="K1231" s="50"/>
      <c r="L1231" s="50"/>
      <c r="M1231" s="51"/>
      <c r="N1231" s="52"/>
      <c r="O1231" s="53"/>
      <c r="P1231" s="54"/>
    </row>
    <row r="1232" spans="1:16" ht="9.75" customHeight="1">
      <c r="A1232" s="5"/>
      <c r="B1232" s="33" t="s">
        <v>1</v>
      </c>
      <c r="C1232" s="33">
        <v>6</v>
      </c>
      <c r="D1232" s="34">
        <v>0</v>
      </c>
      <c r="E1232" s="35">
        <v>0</v>
      </c>
      <c r="F1232" s="35">
        <v>0</v>
      </c>
      <c r="G1232" s="35">
        <v>0</v>
      </c>
      <c r="H1232" s="35">
        <v>0</v>
      </c>
      <c r="I1232" s="35">
        <v>0</v>
      </c>
      <c r="J1232" s="35">
        <v>0</v>
      </c>
      <c r="K1232" s="35">
        <v>0</v>
      </c>
      <c r="L1232" s="35">
        <v>0</v>
      </c>
      <c r="M1232" s="36">
        <v>1</v>
      </c>
      <c r="N1232" s="37">
        <f>MIN(D1232:M1232)</f>
        <v>0</v>
      </c>
      <c r="O1232" s="38">
        <f>C1232-N1232</f>
        <v>6</v>
      </c>
      <c r="P1232" s="39">
        <f>O1232/C1232</f>
        <v>1</v>
      </c>
    </row>
    <row r="1233" spans="1:16" ht="9.75" customHeight="1">
      <c r="A1233" s="5"/>
      <c r="B1233" s="33" t="s">
        <v>2</v>
      </c>
      <c r="C1233" s="33"/>
      <c r="D1233" s="34"/>
      <c r="E1233" s="35"/>
      <c r="F1233" s="35"/>
      <c r="G1233" s="35"/>
      <c r="H1233" s="35"/>
      <c r="I1233" s="35"/>
      <c r="J1233" s="35"/>
      <c r="K1233" s="35"/>
      <c r="L1233" s="35"/>
      <c r="M1233" s="36"/>
      <c r="N1233" s="37"/>
      <c r="O1233" s="38"/>
      <c r="P1233" s="39"/>
    </row>
    <row r="1234" spans="1:16" ht="9.75" customHeight="1">
      <c r="A1234" s="5"/>
      <c r="B1234" s="33" t="s">
        <v>460</v>
      </c>
      <c r="C1234" s="33"/>
      <c r="D1234" s="34"/>
      <c r="E1234" s="35"/>
      <c r="F1234" s="35"/>
      <c r="G1234" s="35"/>
      <c r="H1234" s="35"/>
      <c r="I1234" s="35"/>
      <c r="J1234" s="35"/>
      <c r="K1234" s="35"/>
      <c r="L1234" s="35"/>
      <c r="M1234" s="36"/>
      <c r="N1234" s="37"/>
      <c r="O1234" s="38"/>
      <c r="P1234" s="39"/>
    </row>
    <row r="1235" spans="1:16" ht="9.75" customHeight="1">
      <c r="A1235" s="5"/>
      <c r="B1235" s="33" t="s">
        <v>460</v>
      </c>
      <c r="C1235" s="33"/>
      <c r="D1235" s="34"/>
      <c r="E1235" s="35"/>
      <c r="F1235" s="35"/>
      <c r="G1235" s="35"/>
      <c r="H1235" s="35"/>
      <c r="I1235" s="35"/>
      <c r="J1235" s="35"/>
      <c r="K1235" s="35"/>
      <c r="L1235" s="35"/>
      <c r="M1235" s="36"/>
      <c r="N1235" s="37"/>
      <c r="O1235" s="38"/>
      <c r="P1235" s="39"/>
    </row>
    <row r="1236" spans="1:16" ht="9.75" customHeight="1">
      <c r="A1236" s="5"/>
      <c r="B1236" s="33" t="s">
        <v>4</v>
      </c>
      <c r="C1236" s="33">
        <v>6</v>
      </c>
      <c r="D1236" s="34">
        <v>4</v>
      </c>
      <c r="E1236" s="35">
        <v>2</v>
      </c>
      <c r="F1236" s="35">
        <v>1</v>
      </c>
      <c r="G1236" s="35">
        <v>1</v>
      </c>
      <c r="H1236" s="35">
        <v>2</v>
      </c>
      <c r="I1236" s="35">
        <v>1</v>
      </c>
      <c r="J1236" s="35">
        <v>2</v>
      </c>
      <c r="K1236" s="35">
        <v>1</v>
      </c>
      <c r="L1236" s="35">
        <v>2</v>
      </c>
      <c r="M1236" s="36">
        <v>3</v>
      </c>
      <c r="N1236" s="37">
        <f>MIN(D1236:M1236)</f>
        <v>1</v>
      </c>
      <c r="O1236" s="38">
        <f>C1236-N1236</f>
        <v>5</v>
      </c>
      <c r="P1236" s="39">
        <f>O1236/C1236</f>
        <v>0.8333333333333334</v>
      </c>
    </row>
    <row r="1237" spans="1:16" ht="9.75" customHeight="1">
      <c r="A1237" s="5"/>
      <c r="B1237" s="33" t="s">
        <v>263</v>
      </c>
      <c r="C1237" s="33">
        <v>1</v>
      </c>
      <c r="D1237" s="34">
        <v>1</v>
      </c>
      <c r="E1237" s="35">
        <v>0</v>
      </c>
      <c r="F1237" s="35">
        <v>0</v>
      </c>
      <c r="G1237" s="35">
        <v>0</v>
      </c>
      <c r="H1237" s="35">
        <v>0</v>
      </c>
      <c r="I1237" s="35">
        <v>0</v>
      </c>
      <c r="J1237" s="35">
        <v>0</v>
      </c>
      <c r="K1237" s="35">
        <v>0</v>
      </c>
      <c r="L1237" s="35">
        <v>0</v>
      </c>
      <c r="M1237" s="36">
        <v>1</v>
      </c>
      <c r="N1237" s="37">
        <f>MIN(D1237:M1237)</f>
        <v>0</v>
      </c>
      <c r="O1237" s="38">
        <f>C1237-N1237</f>
        <v>1</v>
      </c>
      <c r="P1237" s="39">
        <f>O1237/C1237</f>
        <v>1</v>
      </c>
    </row>
    <row r="1238" spans="1:16" ht="9.75" customHeight="1">
      <c r="A1238" s="5"/>
      <c r="B1238" s="33" t="s">
        <v>264</v>
      </c>
      <c r="C1238" s="33">
        <v>11</v>
      </c>
      <c r="D1238" s="34">
        <v>6</v>
      </c>
      <c r="E1238" s="35">
        <v>1</v>
      </c>
      <c r="F1238" s="35">
        <v>0</v>
      </c>
      <c r="G1238" s="35">
        <v>0</v>
      </c>
      <c r="H1238" s="35">
        <v>0</v>
      </c>
      <c r="I1238" s="35">
        <v>0</v>
      </c>
      <c r="J1238" s="35">
        <v>0</v>
      </c>
      <c r="K1238" s="35">
        <v>0</v>
      </c>
      <c r="L1238" s="35">
        <v>1</v>
      </c>
      <c r="M1238" s="36">
        <v>7</v>
      </c>
      <c r="N1238" s="37">
        <f>MIN(D1238:M1238)</f>
        <v>0</v>
      </c>
      <c r="O1238" s="38">
        <f>C1238-N1238</f>
        <v>11</v>
      </c>
      <c r="P1238" s="39">
        <f>O1238/C1238</f>
        <v>1</v>
      </c>
    </row>
    <row r="1239" spans="1:16" ht="9.75" customHeight="1">
      <c r="A1239" s="5"/>
      <c r="B1239" s="33" t="s">
        <v>374</v>
      </c>
      <c r="C1239" s="33">
        <v>2</v>
      </c>
      <c r="D1239" s="34">
        <v>2</v>
      </c>
      <c r="E1239" s="35">
        <v>2</v>
      </c>
      <c r="F1239" s="35">
        <v>2</v>
      </c>
      <c r="G1239" s="35">
        <v>2</v>
      </c>
      <c r="H1239" s="35">
        <v>2</v>
      </c>
      <c r="I1239" s="35">
        <v>2</v>
      </c>
      <c r="J1239" s="35">
        <v>1</v>
      </c>
      <c r="K1239" s="35">
        <v>2</v>
      </c>
      <c r="L1239" s="35">
        <v>2</v>
      </c>
      <c r="M1239" s="36">
        <v>2</v>
      </c>
      <c r="N1239" s="37">
        <f>MIN(D1239:M1239)</f>
        <v>1</v>
      </c>
      <c r="O1239" s="38">
        <f>C1239-N1239</f>
        <v>1</v>
      </c>
      <c r="P1239" s="39">
        <f>O1239/C1239</f>
        <v>0.5</v>
      </c>
    </row>
    <row r="1240" spans="1:16" ht="9.75" customHeight="1">
      <c r="A1240" s="5"/>
      <c r="B1240" s="33" t="s">
        <v>258</v>
      </c>
      <c r="C1240" s="33"/>
      <c r="D1240" s="34"/>
      <c r="E1240" s="35"/>
      <c r="F1240" s="35"/>
      <c r="G1240" s="35"/>
      <c r="H1240" s="35"/>
      <c r="I1240" s="35"/>
      <c r="J1240" s="35"/>
      <c r="K1240" s="35"/>
      <c r="L1240" s="35"/>
      <c r="M1240" s="36"/>
      <c r="N1240" s="37"/>
      <c r="O1240" s="38"/>
      <c r="P1240" s="39"/>
    </row>
    <row r="1241" spans="1:16" ht="9.75" customHeight="1">
      <c r="A1241" s="5"/>
      <c r="B1241" s="33" t="s">
        <v>258</v>
      </c>
      <c r="C1241" s="33"/>
      <c r="D1241" s="34"/>
      <c r="E1241" s="35"/>
      <c r="F1241" s="35"/>
      <c r="G1241" s="35"/>
      <c r="H1241" s="35"/>
      <c r="I1241" s="35"/>
      <c r="J1241" s="35"/>
      <c r="K1241" s="35"/>
      <c r="L1241" s="35"/>
      <c r="M1241" s="36"/>
      <c r="N1241" s="37"/>
      <c r="O1241" s="38"/>
      <c r="P1241" s="39"/>
    </row>
    <row r="1242" spans="1:16" ht="9.75" customHeight="1">
      <c r="A1242" s="5"/>
      <c r="B1242" s="33" t="s">
        <v>258</v>
      </c>
      <c r="C1242" s="33"/>
      <c r="D1242" s="34"/>
      <c r="E1242" s="35"/>
      <c r="F1242" s="35"/>
      <c r="G1242" s="35"/>
      <c r="H1242" s="35"/>
      <c r="I1242" s="35"/>
      <c r="J1242" s="35"/>
      <c r="K1242" s="35"/>
      <c r="L1242" s="35"/>
      <c r="M1242" s="36"/>
      <c r="N1242" s="37"/>
      <c r="O1242" s="38"/>
      <c r="P1242" s="39"/>
    </row>
    <row r="1243" spans="1:16" ht="9.75" customHeight="1">
      <c r="A1243" s="5"/>
      <c r="B1243" s="33" t="s">
        <v>93</v>
      </c>
      <c r="C1243" s="33"/>
      <c r="D1243" s="34"/>
      <c r="E1243" s="35"/>
      <c r="F1243" s="35"/>
      <c r="G1243" s="35"/>
      <c r="H1243" s="35"/>
      <c r="I1243" s="35"/>
      <c r="J1243" s="35"/>
      <c r="K1243" s="35"/>
      <c r="L1243" s="35"/>
      <c r="M1243" s="36"/>
      <c r="N1243" s="37"/>
      <c r="O1243" s="38"/>
      <c r="P1243" s="39"/>
    </row>
    <row r="1244" spans="1:16" ht="9.75" customHeight="1">
      <c r="A1244" s="5"/>
      <c r="B1244" s="33" t="s">
        <v>254</v>
      </c>
      <c r="C1244" s="33"/>
      <c r="D1244" s="34"/>
      <c r="E1244" s="35"/>
      <c r="F1244" s="35"/>
      <c r="G1244" s="35"/>
      <c r="H1244" s="35"/>
      <c r="I1244" s="35"/>
      <c r="J1244" s="35"/>
      <c r="K1244" s="35"/>
      <c r="L1244" s="35"/>
      <c r="M1244" s="36"/>
      <c r="N1244" s="37"/>
      <c r="O1244" s="38"/>
      <c r="P1244" s="39"/>
    </row>
    <row r="1245" spans="1:16" ht="9.75" customHeight="1">
      <c r="A1245" s="5"/>
      <c r="B1245" s="33" t="s">
        <v>255</v>
      </c>
      <c r="C1245" s="33">
        <v>1</v>
      </c>
      <c r="D1245" s="34">
        <v>0</v>
      </c>
      <c r="E1245" s="35">
        <v>0</v>
      </c>
      <c r="F1245" s="35">
        <v>0</v>
      </c>
      <c r="G1245" s="35">
        <v>0</v>
      </c>
      <c r="H1245" s="35">
        <v>0</v>
      </c>
      <c r="I1245" s="35">
        <v>0</v>
      </c>
      <c r="J1245" s="35">
        <v>0</v>
      </c>
      <c r="K1245" s="35">
        <v>1</v>
      </c>
      <c r="L1245" s="35">
        <v>1</v>
      </c>
      <c r="M1245" s="36">
        <v>1</v>
      </c>
      <c r="N1245" s="37">
        <f>MIN(D1245:M1245)</f>
        <v>0</v>
      </c>
      <c r="O1245" s="38">
        <f>C1245-N1245</f>
        <v>1</v>
      </c>
      <c r="P1245" s="39">
        <f>O1245/C1245</f>
        <v>1</v>
      </c>
    </row>
    <row r="1246" spans="1:16" ht="9.75" customHeight="1">
      <c r="A1246" s="5"/>
      <c r="B1246" s="33" t="s">
        <v>5</v>
      </c>
      <c r="C1246" s="33">
        <v>2</v>
      </c>
      <c r="D1246" s="34">
        <v>1</v>
      </c>
      <c r="E1246" s="35">
        <v>0</v>
      </c>
      <c r="F1246" s="35">
        <v>1</v>
      </c>
      <c r="G1246" s="35">
        <v>0</v>
      </c>
      <c r="H1246" s="35">
        <v>0</v>
      </c>
      <c r="I1246" s="35">
        <v>0</v>
      </c>
      <c r="J1246" s="35">
        <v>0</v>
      </c>
      <c r="K1246" s="35">
        <v>0</v>
      </c>
      <c r="L1246" s="35">
        <v>1</v>
      </c>
      <c r="M1246" s="36">
        <v>1</v>
      </c>
      <c r="N1246" s="37">
        <f>MIN(D1246:M1246)</f>
        <v>0</v>
      </c>
      <c r="O1246" s="38">
        <f>C1246-N1246</f>
        <v>2</v>
      </c>
      <c r="P1246" s="39">
        <f>O1246/C1246</f>
        <v>1</v>
      </c>
    </row>
    <row r="1247" spans="1:16" ht="9.75" customHeight="1">
      <c r="A1247" s="40"/>
      <c r="B1247" s="41" t="s">
        <v>6</v>
      </c>
      <c r="C1247" s="41">
        <f aca="true" t="shared" si="87" ref="C1247:M1247">SUM(C1231:C1246)</f>
        <v>29</v>
      </c>
      <c r="D1247" s="42">
        <f t="shared" si="87"/>
        <v>14</v>
      </c>
      <c r="E1247" s="43">
        <f t="shared" si="87"/>
        <v>5</v>
      </c>
      <c r="F1247" s="43">
        <f t="shared" si="87"/>
        <v>4</v>
      </c>
      <c r="G1247" s="43">
        <f t="shared" si="87"/>
        <v>3</v>
      </c>
      <c r="H1247" s="43">
        <f t="shared" si="87"/>
        <v>4</v>
      </c>
      <c r="I1247" s="43">
        <f t="shared" si="87"/>
        <v>3</v>
      </c>
      <c r="J1247" s="43">
        <f t="shared" si="87"/>
        <v>3</v>
      </c>
      <c r="K1247" s="43">
        <f t="shared" si="87"/>
        <v>4</v>
      </c>
      <c r="L1247" s="43">
        <f t="shared" si="87"/>
        <v>7</v>
      </c>
      <c r="M1247" s="44">
        <f t="shared" si="87"/>
        <v>16</v>
      </c>
      <c r="N1247" s="45">
        <f>MIN(D1247:M1247)</f>
        <v>3</v>
      </c>
      <c r="O1247" s="46">
        <f>C1247-N1247</f>
        <v>26</v>
      </c>
      <c r="P1247" s="47">
        <f>O1247/C1247</f>
        <v>0.896551724137931</v>
      </c>
    </row>
    <row r="1248" spans="1:16" ht="9.75" customHeight="1">
      <c r="A1248" s="32" t="s">
        <v>59</v>
      </c>
      <c r="B1248" s="48" t="s">
        <v>0</v>
      </c>
      <c r="C1248" s="48"/>
      <c r="D1248" s="49"/>
      <c r="E1248" s="50"/>
      <c r="F1248" s="50"/>
      <c r="G1248" s="50"/>
      <c r="H1248" s="50"/>
      <c r="I1248" s="50"/>
      <c r="J1248" s="50"/>
      <c r="K1248" s="50"/>
      <c r="L1248" s="50"/>
      <c r="M1248" s="51"/>
      <c r="N1248" s="52"/>
      <c r="O1248" s="53"/>
      <c r="P1248" s="54"/>
    </row>
    <row r="1249" spans="1:16" ht="9.75" customHeight="1">
      <c r="A1249" s="5"/>
      <c r="B1249" s="33" t="s">
        <v>1</v>
      </c>
      <c r="C1249" s="33"/>
      <c r="D1249" s="34"/>
      <c r="E1249" s="35"/>
      <c r="F1249" s="35"/>
      <c r="G1249" s="35"/>
      <c r="H1249" s="35"/>
      <c r="I1249" s="35"/>
      <c r="J1249" s="35"/>
      <c r="K1249" s="35"/>
      <c r="L1249" s="35"/>
      <c r="M1249" s="36"/>
      <c r="N1249" s="37"/>
      <c r="O1249" s="38"/>
      <c r="P1249" s="39"/>
    </row>
    <row r="1250" spans="1:16" ht="9.75" customHeight="1">
      <c r="A1250" s="5"/>
      <c r="B1250" s="33" t="s">
        <v>2</v>
      </c>
      <c r="C1250" s="33"/>
      <c r="D1250" s="34"/>
      <c r="E1250" s="35"/>
      <c r="F1250" s="35"/>
      <c r="G1250" s="35"/>
      <c r="H1250" s="35"/>
      <c r="I1250" s="35"/>
      <c r="J1250" s="35"/>
      <c r="K1250" s="35"/>
      <c r="L1250" s="35"/>
      <c r="M1250" s="36"/>
      <c r="N1250" s="37"/>
      <c r="O1250" s="38"/>
      <c r="P1250" s="39"/>
    </row>
    <row r="1251" spans="1:16" ht="9.75" customHeight="1">
      <c r="A1251" s="5"/>
      <c r="B1251" s="33" t="s">
        <v>455</v>
      </c>
      <c r="C1251" s="33">
        <v>5</v>
      </c>
      <c r="D1251" s="34">
        <v>2</v>
      </c>
      <c r="E1251" s="35">
        <v>1</v>
      </c>
      <c r="F1251" s="35">
        <v>0</v>
      </c>
      <c r="G1251" s="35">
        <v>0</v>
      </c>
      <c r="H1251" s="35">
        <v>0</v>
      </c>
      <c r="I1251" s="35">
        <v>0</v>
      </c>
      <c r="J1251" s="35">
        <v>1</v>
      </c>
      <c r="K1251" s="35">
        <v>1</v>
      </c>
      <c r="L1251" s="35">
        <v>1</v>
      </c>
      <c r="M1251" s="36">
        <v>1</v>
      </c>
      <c r="N1251" s="37">
        <f>MIN(D1251:M1251)</f>
        <v>0</v>
      </c>
      <c r="O1251" s="38">
        <f>C1251-N1251</f>
        <v>5</v>
      </c>
      <c r="P1251" s="39">
        <f>O1251/C1251</f>
        <v>1</v>
      </c>
    </row>
    <row r="1252" spans="1:16" ht="9.75" customHeight="1">
      <c r="A1252" s="5"/>
      <c r="B1252" s="33" t="s">
        <v>460</v>
      </c>
      <c r="C1252" s="33"/>
      <c r="D1252" s="34"/>
      <c r="E1252" s="35"/>
      <c r="F1252" s="35"/>
      <c r="G1252" s="35"/>
      <c r="H1252" s="35"/>
      <c r="I1252" s="35"/>
      <c r="J1252" s="35"/>
      <c r="K1252" s="35"/>
      <c r="L1252" s="35"/>
      <c r="M1252" s="36"/>
      <c r="N1252" s="37"/>
      <c r="O1252" s="38"/>
      <c r="P1252" s="39"/>
    </row>
    <row r="1253" spans="1:16" ht="9.75" customHeight="1">
      <c r="A1253" s="5"/>
      <c r="B1253" s="33" t="s">
        <v>4</v>
      </c>
      <c r="C1253" s="33">
        <v>3</v>
      </c>
      <c r="D1253" s="34">
        <v>3</v>
      </c>
      <c r="E1253" s="35">
        <v>3</v>
      </c>
      <c r="F1253" s="35">
        <v>2</v>
      </c>
      <c r="G1253" s="35">
        <v>2</v>
      </c>
      <c r="H1253" s="35">
        <v>1</v>
      </c>
      <c r="I1253" s="35">
        <v>1</v>
      </c>
      <c r="J1253" s="35">
        <v>1</v>
      </c>
      <c r="K1253" s="35">
        <v>1</v>
      </c>
      <c r="L1253" s="35">
        <v>1</v>
      </c>
      <c r="M1253" s="36">
        <v>1</v>
      </c>
      <c r="N1253" s="37">
        <f>MIN(D1253:M1253)</f>
        <v>1</v>
      </c>
      <c r="O1253" s="38">
        <f>C1253-N1253</f>
        <v>2</v>
      </c>
      <c r="P1253" s="39">
        <f>O1253/C1253</f>
        <v>0.6666666666666666</v>
      </c>
    </row>
    <row r="1254" spans="1:16" ht="9.75" customHeight="1">
      <c r="A1254" s="5"/>
      <c r="B1254" s="33" t="s">
        <v>464</v>
      </c>
      <c r="C1254" s="33">
        <v>2</v>
      </c>
      <c r="D1254" s="34">
        <v>0</v>
      </c>
      <c r="E1254" s="35">
        <v>0</v>
      </c>
      <c r="F1254" s="35">
        <v>0</v>
      </c>
      <c r="G1254" s="35">
        <v>0</v>
      </c>
      <c r="H1254" s="35">
        <v>0</v>
      </c>
      <c r="I1254" s="35">
        <v>0</v>
      </c>
      <c r="J1254" s="35">
        <v>0</v>
      </c>
      <c r="K1254" s="35">
        <v>1</v>
      </c>
      <c r="L1254" s="35">
        <v>0</v>
      </c>
      <c r="M1254" s="36">
        <v>0</v>
      </c>
      <c r="N1254" s="37">
        <f>MIN(D1254:M1254)</f>
        <v>0</v>
      </c>
      <c r="O1254" s="38">
        <f>C1254-N1254</f>
        <v>2</v>
      </c>
      <c r="P1254" s="39">
        <f>O1254/C1254</f>
        <v>1</v>
      </c>
    </row>
    <row r="1255" spans="1:16" ht="9.75" customHeight="1">
      <c r="A1255" s="5"/>
      <c r="B1255" s="33" t="s">
        <v>258</v>
      </c>
      <c r="C1255" s="33"/>
      <c r="D1255" s="34"/>
      <c r="E1255" s="35"/>
      <c r="F1255" s="35"/>
      <c r="G1255" s="35"/>
      <c r="H1255" s="35"/>
      <c r="I1255" s="35"/>
      <c r="J1255" s="35"/>
      <c r="K1255" s="35"/>
      <c r="L1255" s="35"/>
      <c r="M1255" s="36"/>
      <c r="N1255" s="37"/>
      <c r="O1255" s="38"/>
      <c r="P1255" s="39"/>
    </row>
    <row r="1256" spans="1:16" ht="9.75" customHeight="1">
      <c r="A1256" s="5"/>
      <c r="B1256" s="33" t="s">
        <v>258</v>
      </c>
      <c r="C1256" s="33"/>
      <c r="D1256" s="34"/>
      <c r="E1256" s="35"/>
      <c r="F1256" s="35"/>
      <c r="G1256" s="35"/>
      <c r="H1256" s="35"/>
      <c r="I1256" s="35"/>
      <c r="J1256" s="35"/>
      <c r="K1256" s="35"/>
      <c r="L1256" s="35"/>
      <c r="M1256" s="36"/>
      <c r="N1256" s="37"/>
      <c r="O1256" s="38"/>
      <c r="P1256" s="39"/>
    </row>
    <row r="1257" spans="1:16" ht="9.75" customHeight="1">
      <c r="A1257" s="5"/>
      <c r="B1257" s="33" t="s">
        <v>258</v>
      </c>
      <c r="C1257" s="33"/>
      <c r="D1257" s="34"/>
      <c r="E1257" s="35"/>
      <c r="F1257" s="35"/>
      <c r="G1257" s="35"/>
      <c r="H1257" s="35"/>
      <c r="I1257" s="35"/>
      <c r="J1257" s="35"/>
      <c r="K1257" s="35"/>
      <c r="L1257" s="35"/>
      <c r="M1257" s="36"/>
      <c r="N1257" s="37"/>
      <c r="O1257" s="38"/>
      <c r="P1257" s="39"/>
    </row>
    <row r="1258" spans="1:16" ht="9.75" customHeight="1">
      <c r="A1258" s="5"/>
      <c r="B1258" s="33" t="s">
        <v>258</v>
      </c>
      <c r="C1258" s="33"/>
      <c r="D1258" s="34"/>
      <c r="E1258" s="35"/>
      <c r="F1258" s="35"/>
      <c r="G1258" s="35"/>
      <c r="H1258" s="35"/>
      <c r="I1258" s="35"/>
      <c r="J1258" s="35"/>
      <c r="K1258" s="35"/>
      <c r="L1258" s="35"/>
      <c r="M1258" s="36"/>
      <c r="N1258" s="37"/>
      <c r="O1258" s="38"/>
      <c r="P1258" s="39"/>
    </row>
    <row r="1259" spans="1:16" ht="9.75" customHeight="1">
      <c r="A1259" s="5"/>
      <c r="B1259" s="33" t="s">
        <v>258</v>
      </c>
      <c r="C1259" s="33"/>
      <c r="D1259" s="34"/>
      <c r="E1259" s="35"/>
      <c r="F1259" s="35"/>
      <c r="G1259" s="35"/>
      <c r="H1259" s="35"/>
      <c r="I1259" s="35"/>
      <c r="J1259" s="35"/>
      <c r="K1259" s="35"/>
      <c r="L1259" s="35"/>
      <c r="M1259" s="36"/>
      <c r="N1259" s="37"/>
      <c r="O1259" s="38"/>
      <c r="P1259" s="39"/>
    </row>
    <row r="1260" spans="1:16" ht="9.75" customHeight="1">
      <c r="A1260" s="5"/>
      <c r="B1260" s="33" t="s">
        <v>93</v>
      </c>
      <c r="C1260" s="33">
        <v>1</v>
      </c>
      <c r="D1260" s="34">
        <v>1</v>
      </c>
      <c r="E1260" s="35">
        <v>0</v>
      </c>
      <c r="F1260" s="35">
        <v>0</v>
      </c>
      <c r="G1260" s="35">
        <v>0</v>
      </c>
      <c r="H1260" s="35">
        <v>0</v>
      </c>
      <c r="I1260" s="35">
        <v>0</v>
      </c>
      <c r="J1260" s="35">
        <v>0</v>
      </c>
      <c r="K1260" s="35">
        <v>0</v>
      </c>
      <c r="L1260" s="35">
        <v>0</v>
      </c>
      <c r="M1260" s="36">
        <v>0</v>
      </c>
      <c r="N1260" s="37">
        <f>MIN(D1260:M1260)</f>
        <v>0</v>
      </c>
      <c r="O1260" s="38">
        <f>C1260-N1260</f>
        <v>1</v>
      </c>
      <c r="P1260" s="39">
        <f>O1260/C1260</f>
        <v>1</v>
      </c>
    </row>
    <row r="1261" spans="1:16" ht="9.75" customHeight="1">
      <c r="A1261" s="5"/>
      <c r="B1261" s="33" t="s">
        <v>254</v>
      </c>
      <c r="C1261" s="33"/>
      <c r="D1261" s="34"/>
      <c r="E1261" s="35"/>
      <c r="F1261" s="35"/>
      <c r="G1261" s="35"/>
      <c r="H1261" s="35"/>
      <c r="I1261" s="35"/>
      <c r="J1261" s="35"/>
      <c r="K1261" s="35"/>
      <c r="L1261" s="35"/>
      <c r="M1261" s="36"/>
      <c r="N1261" s="37"/>
      <c r="O1261" s="38"/>
      <c r="P1261" s="39"/>
    </row>
    <row r="1262" spans="1:16" ht="9.75" customHeight="1">
      <c r="A1262" s="5"/>
      <c r="B1262" s="33" t="s">
        <v>255</v>
      </c>
      <c r="C1262" s="33"/>
      <c r="D1262" s="34"/>
      <c r="E1262" s="35"/>
      <c r="F1262" s="35"/>
      <c r="G1262" s="35"/>
      <c r="H1262" s="35"/>
      <c r="I1262" s="35"/>
      <c r="J1262" s="35"/>
      <c r="K1262" s="35"/>
      <c r="L1262" s="35"/>
      <c r="M1262" s="36"/>
      <c r="N1262" s="37"/>
      <c r="O1262" s="38"/>
      <c r="P1262" s="39"/>
    </row>
    <row r="1263" spans="1:16" ht="9.75" customHeight="1">
      <c r="A1263" s="5"/>
      <c r="B1263" s="33" t="s">
        <v>5</v>
      </c>
      <c r="C1263" s="33">
        <v>1</v>
      </c>
      <c r="D1263" s="34">
        <v>1</v>
      </c>
      <c r="E1263" s="35">
        <v>1</v>
      </c>
      <c r="F1263" s="35">
        <v>1</v>
      </c>
      <c r="G1263" s="35">
        <v>0</v>
      </c>
      <c r="H1263" s="35">
        <v>0</v>
      </c>
      <c r="I1263" s="35">
        <v>1</v>
      </c>
      <c r="J1263" s="35">
        <v>1</v>
      </c>
      <c r="K1263" s="35">
        <v>0</v>
      </c>
      <c r="L1263" s="35">
        <v>1</v>
      </c>
      <c r="M1263" s="36">
        <v>0</v>
      </c>
      <c r="N1263" s="37">
        <f>MIN(D1263:M1263)</f>
        <v>0</v>
      </c>
      <c r="O1263" s="38">
        <f>C1263-N1263</f>
        <v>1</v>
      </c>
      <c r="P1263" s="39">
        <f>O1263/C1263</f>
        <v>1</v>
      </c>
    </row>
    <row r="1264" spans="1:16" ht="9.75" customHeight="1">
      <c r="A1264" s="40"/>
      <c r="B1264" s="41" t="s">
        <v>6</v>
      </c>
      <c r="C1264" s="41">
        <f aca="true" t="shared" si="88" ref="C1264:M1264">SUM(C1248:C1263)</f>
        <v>12</v>
      </c>
      <c r="D1264" s="42">
        <f t="shared" si="88"/>
        <v>7</v>
      </c>
      <c r="E1264" s="43">
        <f t="shared" si="88"/>
        <v>5</v>
      </c>
      <c r="F1264" s="43">
        <f t="shared" si="88"/>
        <v>3</v>
      </c>
      <c r="G1264" s="43">
        <f t="shared" si="88"/>
        <v>2</v>
      </c>
      <c r="H1264" s="43">
        <f t="shared" si="88"/>
        <v>1</v>
      </c>
      <c r="I1264" s="43">
        <f t="shared" si="88"/>
        <v>2</v>
      </c>
      <c r="J1264" s="43">
        <f t="shared" si="88"/>
        <v>3</v>
      </c>
      <c r="K1264" s="43">
        <f t="shared" si="88"/>
        <v>3</v>
      </c>
      <c r="L1264" s="43">
        <f t="shared" si="88"/>
        <v>3</v>
      </c>
      <c r="M1264" s="44">
        <f t="shared" si="88"/>
        <v>2</v>
      </c>
      <c r="N1264" s="45">
        <f>MIN(D1264:M1264)</f>
        <v>1</v>
      </c>
      <c r="O1264" s="46">
        <f>C1264-N1264</f>
        <v>11</v>
      </c>
      <c r="P1264" s="47">
        <f>O1264/C1264</f>
        <v>0.9166666666666666</v>
      </c>
    </row>
    <row r="1265" spans="1:16" ht="9.75" customHeight="1">
      <c r="A1265" s="32" t="s">
        <v>60</v>
      </c>
      <c r="B1265" s="48" t="s">
        <v>0</v>
      </c>
      <c r="C1265" s="48">
        <v>2</v>
      </c>
      <c r="D1265" s="49">
        <v>0</v>
      </c>
      <c r="E1265" s="50">
        <v>0</v>
      </c>
      <c r="F1265" s="50">
        <v>0</v>
      </c>
      <c r="G1265" s="50">
        <v>0</v>
      </c>
      <c r="H1265" s="50">
        <v>0</v>
      </c>
      <c r="I1265" s="50">
        <v>0</v>
      </c>
      <c r="J1265" s="50">
        <v>0</v>
      </c>
      <c r="K1265" s="50">
        <v>0</v>
      </c>
      <c r="L1265" s="50">
        <v>0</v>
      </c>
      <c r="M1265" s="51">
        <v>1</v>
      </c>
      <c r="N1265" s="52">
        <f>MIN(D1265:M1265)</f>
        <v>0</v>
      </c>
      <c r="O1265" s="53">
        <f>C1265-N1265</f>
        <v>2</v>
      </c>
      <c r="P1265" s="54">
        <f>O1265/C1265</f>
        <v>1</v>
      </c>
    </row>
    <row r="1266" spans="1:16" ht="9.75" customHeight="1">
      <c r="A1266" s="5"/>
      <c r="B1266" s="33" t="s">
        <v>1</v>
      </c>
      <c r="C1266" s="33"/>
      <c r="D1266" s="34"/>
      <c r="E1266" s="35"/>
      <c r="F1266" s="35"/>
      <c r="G1266" s="35"/>
      <c r="H1266" s="35"/>
      <c r="I1266" s="35"/>
      <c r="J1266" s="35"/>
      <c r="K1266" s="35"/>
      <c r="L1266" s="35"/>
      <c r="M1266" s="36"/>
      <c r="N1266" s="37"/>
      <c r="O1266" s="38"/>
      <c r="P1266" s="39"/>
    </row>
    <row r="1267" spans="1:16" ht="9.75" customHeight="1">
      <c r="A1267" s="5"/>
      <c r="B1267" s="33" t="s">
        <v>2</v>
      </c>
      <c r="C1267" s="33"/>
      <c r="D1267" s="34"/>
      <c r="E1267" s="35"/>
      <c r="F1267" s="35"/>
      <c r="G1267" s="35"/>
      <c r="H1267" s="35"/>
      <c r="I1267" s="35"/>
      <c r="J1267" s="35"/>
      <c r="K1267" s="35"/>
      <c r="L1267" s="35"/>
      <c r="M1267" s="36"/>
      <c r="N1267" s="37"/>
      <c r="O1267" s="38"/>
      <c r="P1267" s="39"/>
    </row>
    <row r="1268" spans="1:16" ht="9.75" customHeight="1">
      <c r="A1268" s="5"/>
      <c r="B1268" s="33" t="s">
        <v>456</v>
      </c>
      <c r="C1268" s="33">
        <v>19</v>
      </c>
      <c r="D1268" s="34">
        <v>16</v>
      </c>
      <c r="E1268" s="35">
        <v>9</v>
      </c>
      <c r="F1268" s="35">
        <v>2</v>
      </c>
      <c r="G1268" s="35">
        <v>0</v>
      </c>
      <c r="H1268" s="35">
        <v>0</v>
      </c>
      <c r="I1268" s="35">
        <v>2</v>
      </c>
      <c r="J1268" s="35">
        <v>3</v>
      </c>
      <c r="K1268" s="35">
        <v>2</v>
      </c>
      <c r="L1268" s="35">
        <v>5</v>
      </c>
      <c r="M1268" s="36">
        <v>5</v>
      </c>
      <c r="N1268" s="37">
        <f>MIN(D1268:M1268)</f>
        <v>0</v>
      </c>
      <c r="O1268" s="38">
        <f>C1268-N1268</f>
        <v>19</v>
      </c>
      <c r="P1268" s="39">
        <f>O1268/C1268</f>
        <v>1</v>
      </c>
    </row>
    <row r="1269" spans="1:16" ht="9.75" customHeight="1">
      <c r="A1269" s="5"/>
      <c r="B1269" s="33" t="s">
        <v>460</v>
      </c>
      <c r="C1269" s="33"/>
      <c r="D1269" s="34"/>
      <c r="E1269" s="35"/>
      <c r="F1269" s="35"/>
      <c r="G1269" s="35"/>
      <c r="H1269" s="35"/>
      <c r="I1269" s="35"/>
      <c r="J1269" s="35"/>
      <c r="K1269" s="35"/>
      <c r="L1269" s="35"/>
      <c r="M1269" s="36"/>
      <c r="N1269" s="37"/>
      <c r="O1269" s="38"/>
      <c r="P1269" s="39"/>
    </row>
    <row r="1270" spans="1:16" ht="9.75" customHeight="1">
      <c r="A1270" s="5"/>
      <c r="B1270" s="33" t="s">
        <v>4</v>
      </c>
      <c r="C1270" s="33">
        <v>13</v>
      </c>
      <c r="D1270" s="34">
        <v>12</v>
      </c>
      <c r="E1270" s="35">
        <v>10</v>
      </c>
      <c r="F1270" s="35">
        <v>10</v>
      </c>
      <c r="G1270" s="35">
        <v>9</v>
      </c>
      <c r="H1270" s="35">
        <v>10</v>
      </c>
      <c r="I1270" s="35">
        <v>9</v>
      </c>
      <c r="J1270" s="35">
        <v>8</v>
      </c>
      <c r="K1270" s="35">
        <v>9</v>
      </c>
      <c r="L1270" s="35">
        <v>9</v>
      </c>
      <c r="M1270" s="36">
        <v>10</v>
      </c>
      <c r="N1270" s="37">
        <f>MIN(D1270:M1270)</f>
        <v>8</v>
      </c>
      <c r="O1270" s="38">
        <f>C1270-N1270</f>
        <v>5</v>
      </c>
      <c r="P1270" s="39">
        <f>O1270/C1270</f>
        <v>0.38461538461538464</v>
      </c>
    </row>
    <row r="1271" spans="1:16" ht="9.75" customHeight="1">
      <c r="A1271" s="5"/>
      <c r="B1271" s="33" t="s">
        <v>442</v>
      </c>
      <c r="C1271" s="33">
        <v>1</v>
      </c>
      <c r="D1271" s="34">
        <v>1</v>
      </c>
      <c r="E1271" s="35">
        <v>1</v>
      </c>
      <c r="F1271" s="35">
        <v>1</v>
      </c>
      <c r="G1271" s="35">
        <v>1</v>
      </c>
      <c r="H1271" s="35">
        <v>1</v>
      </c>
      <c r="I1271" s="35">
        <v>1</v>
      </c>
      <c r="J1271" s="35">
        <v>1</v>
      </c>
      <c r="K1271" s="35">
        <v>1</v>
      </c>
      <c r="L1271" s="35">
        <v>1</v>
      </c>
      <c r="M1271" s="36">
        <v>1</v>
      </c>
      <c r="N1271" s="37">
        <f>MIN(D1271:M1271)</f>
        <v>1</v>
      </c>
      <c r="O1271" s="38">
        <f>C1271-N1271</f>
        <v>0</v>
      </c>
      <c r="P1271" s="39">
        <f>O1271/C1271</f>
        <v>0</v>
      </c>
    </row>
    <row r="1272" spans="1:16" ht="9.75" customHeight="1">
      <c r="A1272" s="5"/>
      <c r="B1272" s="33" t="s">
        <v>258</v>
      </c>
      <c r="C1272" s="33"/>
      <c r="D1272" s="34"/>
      <c r="E1272" s="35"/>
      <c r="F1272" s="35"/>
      <c r="G1272" s="35"/>
      <c r="H1272" s="35"/>
      <c r="I1272" s="35"/>
      <c r="J1272" s="35"/>
      <c r="K1272" s="35"/>
      <c r="L1272" s="35"/>
      <c r="M1272" s="36"/>
      <c r="N1272" s="37"/>
      <c r="O1272" s="38"/>
      <c r="P1272" s="39"/>
    </row>
    <row r="1273" spans="1:16" ht="9.75" customHeight="1">
      <c r="A1273" s="5"/>
      <c r="B1273" s="33" t="s">
        <v>258</v>
      </c>
      <c r="C1273" s="33"/>
      <c r="D1273" s="34"/>
      <c r="E1273" s="35"/>
      <c r="F1273" s="35"/>
      <c r="G1273" s="35"/>
      <c r="H1273" s="35"/>
      <c r="I1273" s="35"/>
      <c r="J1273" s="35"/>
      <c r="K1273" s="35"/>
      <c r="L1273" s="35"/>
      <c r="M1273" s="36"/>
      <c r="N1273" s="37"/>
      <c r="O1273" s="38"/>
      <c r="P1273" s="39"/>
    </row>
    <row r="1274" spans="1:16" ht="9.75" customHeight="1">
      <c r="A1274" s="5"/>
      <c r="B1274" s="33" t="s">
        <v>258</v>
      </c>
      <c r="C1274" s="33"/>
      <c r="D1274" s="34"/>
      <c r="E1274" s="35"/>
      <c r="F1274" s="35"/>
      <c r="G1274" s="35"/>
      <c r="H1274" s="35"/>
      <c r="I1274" s="35"/>
      <c r="J1274" s="35"/>
      <c r="K1274" s="35"/>
      <c r="L1274" s="35"/>
      <c r="M1274" s="36"/>
      <c r="N1274" s="37"/>
      <c r="O1274" s="38"/>
      <c r="P1274" s="39"/>
    </row>
    <row r="1275" spans="1:16" ht="9.75" customHeight="1">
      <c r="A1275" s="5"/>
      <c r="B1275" s="33" t="s">
        <v>258</v>
      </c>
      <c r="C1275" s="33"/>
      <c r="D1275" s="34"/>
      <c r="E1275" s="35"/>
      <c r="F1275" s="35"/>
      <c r="G1275" s="35"/>
      <c r="H1275" s="35"/>
      <c r="I1275" s="35"/>
      <c r="J1275" s="35"/>
      <c r="K1275" s="35"/>
      <c r="L1275" s="35"/>
      <c r="M1275" s="36"/>
      <c r="N1275" s="37"/>
      <c r="O1275" s="38"/>
      <c r="P1275" s="39"/>
    </row>
    <row r="1276" spans="1:16" ht="9.75" customHeight="1">
      <c r="A1276" s="5"/>
      <c r="B1276" s="33" t="s">
        <v>258</v>
      </c>
      <c r="C1276" s="33"/>
      <c r="D1276" s="34"/>
      <c r="E1276" s="35"/>
      <c r="F1276" s="35"/>
      <c r="G1276" s="35"/>
      <c r="H1276" s="35"/>
      <c r="I1276" s="35"/>
      <c r="J1276" s="35"/>
      <c r="K1276" s="35"/>
      <c r="L1276" s="35"/>
      <c r="M1276" s="36"/>
      <c r="N1276" s="37"/>
      <c r="O1276" s="38"/>
      <c r="P1276" s="39"/>
    </row>
    <row r="1277" spans="1:16" ht="9.75" customHeight="1">
      <c r="A1277" s="5"/>
      <c r="B1277" s="33" t="s">
        <v>93</v>
      </c>
      <c r="C1277" s="33">
        <v>12</v>
      </c>
      <c r="D1277" s="34">
        <v>7</v>
      </c>
      <c r="E1277" s="35">
        <v>3</v>
      </c>
      <c r="F1277" s="35">
        <v>2</v>
      </c>
      <c r="G1277" s="35">
        <v>1</v>
      </c>
      <c r="H1277" s="35">
        <v>0</v>
      </c>
      <c r="I1277" s="35">
        <v>1</v>
      </c>
      <c r="J1277" s="35">
        <v>1</v>
      </c>
      <c r="K1277" s="35">
        <v>2</v>
      </c>
      <c r="L1277" s="35">
        <v>1</v>
      </c>
      <c r="M1277" s="36">
        <v>3</v>
      </c>
      <c r="N1277" s="37">
        <f>MIN(D1277:M1277)</f>
        <v>0</v>
      </c>
      <c r="O1277" s="38">
        <f>C1277-N1277</f>
        <v>12</v>
      </c>
      <c r="P1277" s="39">
        <f>O1277/C1277</f>
        <v>1</v>
      </c>
    </row>
    <row r="1278" spans="1:16" ht="9.75" customHeight="1">
      <c r="A1278" s="5"/>
      <c r="B1278" s="33" t="s">
        <v>254</v>
      </c>
      <c r="C1278" s="33"/>
      <c r="D1278" s="34"/>
      <c r="E1278" s="35"/>
      <c r="F1278" s="35"/>
      <c r="G1278" s="35"/>
      <c r="H1278" s="35"/>
      <c r="I1278" s="35"/>
      <c r="J1278" s="35"/>
      <c r="K1278" s="35"/>
      <c r="L1278" s="35"/>
      <c r="M1278" s="36"/>
      <c r="N1278" s="37"/>
      <c r="O1278" s="38"/>
      <c r="P1278" s="39"/>
    </row>
    <row r="1279" spans="1:16" ht="9.75" customHeight="1">
      <c r="A1279" s="5"/>
      <c r="B1279" s="33" t="s">
        <v>255</v>
      </c>
      <c r="C1279" s="33"/>
      <c r="D1279" s="34"/>
      <c r="E1279" s="35"/>
      <c r="F1279" s="35"/>
      <c r="G1279" s="35"/>
      <c r="H1279" s="35"/>
      <c r="I1279" s="35"/>
      <c r="J1279" s="35"/>
      <c r="K1279" s="35"/>
      <c r="L1279" s="35"/>
      <c r="M1279" s="36"/>
      <c r="N1279" s="37"/>
      <c r="O1279" s="38"/>
      <c r="P1279" s="39"/>
    </row>
    <row r="1280" spans="1:16" ht="9.75" customHeight="1">
      <c r="A1280" s="5"/>
      <c r="B1280" s="33" t="s">
        <v>5</v>
      </c>
      <c r="C1280" s="33">
        <v>1</v>
      </c>
      <c r="D1280" s="34">
        <v>1</v>
      </c>
      <c r="E1280" s="35">
        <v>0</v>
      </c>
      <c r="F1280" s="35">
        <v>1</v>
      </c>
      <c r="G1280" s="35">
        <v>0</v>
      </c>
      <c r="H1280" s="35">
        <v>0</v>
      </c>
      <c r="I1280" s="35">
        <v>0</v>
      </c>
      <c r="J1280" s="35">
        <v>0</v>
      </c>
      <c r="K1280" s="35">
        <v>0</v>
      </c>
      <c r="L1280" s="35">
        <v>0</v>
      </c>
      <c r="M1280" s="36">
        <v>1</v>
      </c>
      <c r="N1280" s="37">
        <f>MIN(D1280:M1280)</f>
        <v>0</v>
      </c>
      <c r="O1280" s="38">
        <f>C1280-N1280</f>
        <v>1</v>
      </c>
      <c r="P1280" s="39">
        <f>O1280/C1280</f>
        <v>1</v>
      </c>
    </row>
    <row r="1281" spans="1:16" ht="9.75" customHeight="1">
      <c r="A1281" s="40"/>
      <c r="B1281" s="41" t="s">
        <v>6</v>
      </c>
      <c r="C1281" s="41">
        <f aca="true" t="shared" si="89" ref="C1281:M1281">SUM(C1265:C1280)</f>
        <v>48</v>
      </c>
      <c r="D1281" s="42">
        <f t="shared" si="89"/>
        <v>37</v>
      </c>
      <c r="E1281" s="43">
        <f t="shared" si="89"/>
        <v>23</v>
      </c>
      <c r="F1281" s="43">
        <f t="shared" si="89"/>
        <v>16</v>
      </c>
      <c r="G1281" s="43">
        <f t="shared" si="89"/>
        <v>11</v>
      </c>
      <c r="H1281" s="43">
        <f t="shared" si="89"/>
        <v>11</v>
      </c>
      <c r="I1281" s="43">
        <f t="shared" si="89"/>
        <v>13</v>
      </c>
      <c r="J1281" s="43">
        <f t="shared" si="89"/>
        <v>13</v>
      </c>
      <c r="K1281" s="43">
        <f t="shared" si="89"/>
        <v>14</v>
      </c>
      <c r="L1281" s="43">
        <f t="shared" si="89"/>
        <v>16</v>
      </c>
      <c r="M1281" s="44">
        <f t="shared" si="89"/>
        <v>21</v>
      </c>
      <c r="N1281" s="45">
        <f>MIN(D1281:M1281)</f>
        <v>11</v>
      </c>
      <c r="O1281" s="46">
        <f>C1281-N1281</f>
        <v>37</v>
      </c>
      <c r="P1281" s="47">
        <f>O1281/C1281</f>
        <v>0.7708333333333334</v>
      </c>
    </row>
    <row r="1282" spans="1:16" ht="9.75" customHeight="1">
      <c r="A1282" s="32" t="s">
        <v>61</v>
      </c>
      <c r="B1282" s="48" t="s">
        <v>0</v>
      </c>
      <c r="C1282" s="48"/>
      <c r="D1282" s="49"/>
      <c r="E1282" s="50"/>
      <c r="F1282" s="50"/>
      <c r="G1282" s="50"/>
      <c r="H1282" s="50"/>
      <c r="I1282" s="50"/>
      <c r="J1282" s="50"/>
      <c r="K1282" s="50"/>
      <c r="L1282" s="50"/>
      <c r="M1282" s="51"/>
      <c r="N1282" s="52"/>
      <c r="O1282" s="53"/>
      <c r="P1282" s="54"/>
    </row>
    <row r="1283" spans="1:16" ht="9.75" customHeight="1">
      <c r="A1283" s="5"/>
      <c r="B1283" s="33" t="s">
        <v>1</v>
      </c>
      <c r="C1283" s="33"/>
      <c r="D1283" s="34"/>
      <c r="E1283" s="35"/>
      <c r="F1283" s="35"/>
      <c r="G1283" s="35"/>
      <c r="H1283" s="35"/>
      <c r="I1283" s="35"/>
      <c r="J1283" s="35"/>
      <c r="K1283" s="35"/>
      <c r="L1283" s="35"/>
      <c r="M1283" s="36"/>
      <c r="N1283" s="37"/>
      <c r="O1283" s="38"/>
      <c r="P1283" s="39"/>
    </row>
    <row r="1284" spans="1:16" ht="9.75" customHeight="1">
      <c r="A1284" s="5"/>
      <c r="B1284" s="33" t="s">
        <v>2</v>
      </c>
      <c r="C1284" s="33"/>
      <c r="D1284" s="34"/>
      <c r="E1284" s="35"/>
      <c r="F1284" s="35"/>
      <c r="G1284" s="35"/>
      <c r="H1284" s="35"/>
      <c r="I1284" s="35"/>
      <c r="J1284" s="35"/>
      <c r="K1284" s="35"/>
      <c r="L1284" s="35"/>
      <c r="M1284" s="36"/>
      <c r="N1284" s="37"/>
      <c r="O1284" s="38"/>
      <c r="P1284" s="39"/>
    </row>
    <row r="1285" spans="1:16" ht="9.75" customHeight="1">
      <c r="A1285" s="5"/>
      <c r="B1285" s="33" t="s">
        <v>460</v>
      </c>
      <c r="C1285" s="33"/>
      <c r="D1285" s="34"/>
      <c r="E1285" s="35"/>
      <c r="F1285" s="35"/>
      <c r="G1285" s="35"/>
      <c r="H1285" s="35"/>
      <c r="I1285" s="35"/>
      <c r="J1285" s="35"/>
      <c r="K1285" s="35"/>
      <c r="L1285" s="35"/>
      <c r="M1285" s="36"/>
      <c r="N1285" s="37"/>
      <c r="O1285" s="38"/>
      <c r="P1285" s="39"/>
    </row>
    <row r="1286" spans="1:16" ht="9.75" customHeight="1">
      <c r="A1286" s="5"/>
      <c r="B1286" s="33" t="s">
        <v>460</v>
      </c>
      <c r="C1286" s="33"/>
      <c r="D1286" s="34"/>
      <c r="E1286" s="35"/>
      <c r="F1286" s="35"/>
      <c r="G1286" s="35"/>
      <c r="H1286" s="35"/>
      <c r="I1286" s="35"/>
      <c r="J1286" s="35"/>
      <c r="K1286" s="35"/>
      <c r="L1286" s="35"/>
      <c r="M1286" s="36"/>
      <c r="N1286" s="37"/>
      <c r="O1286" s="38"/>
      <c r="P1286" s="39"/>
    </row>
    <row r="1287" spans="1:16" ht="9.75" customHeight="1">
      <c r="A1287" s="5"/>
      <c r="B1287" s="33" t="s">
        <v>4</v>
      </c>
      <c r="C1287" s="33">
        <v>35</v>
      </c>
      <c r="D1287" s="34">
        <v>29</v>
      </c>
      <c r="E1287" s="35">
        <v>24</v>
      </c>
      <c r="F1287" s="35">
        <v>21</v>
      </c>
      <c r="G1287" s="35">
        <v>18</v>
      </c>
      <c r="H1287" s="35">
        <v>19</v>
      </c>
      <c r="I1287" s="35">
        <v>20</v>
      </c>
      <c r="J1287" s="35">
        <v>21</v>
      </c>
      <c r="K1287" s="35">
        <v>20</v>
      </c>
      <c r="L1287" s="35">
        <v>20</v>
      </c>
      <c r="M1287" s="36">
        <v>21</v>
      </c>
      <c r="N1287" s="37">
        <f>MIN(D1287:M1287)</f>
        <v>18</v>
      </c>
      <c r="O1287" s="38">
        <f>C1287-N1287</f>
        <v>17</v>
      </c>
      <c r="P1287" s="39">
        <f>O1287/C1287</f>
        <v>0.4857142857142857</v>
      </c>
    </row>
    <row r="1288" spans="1:16" ht="9.75" customHeight="1">
      <c r="A1288" s="5"/>
      <c r="B1288" s="33" t="s">
        <v>258</v>
      </c>
      <c r="C1288" s="33"/>
      <c r="D1288" s="34"/>
      <c r="E1288" s="35"/>
      <c r="F1288" s="35"/>
      <c r="G1288" s="35"/>
      <c r="H1288" s="35"/>
      <c r="I1288" s="35"/>
      <c r="J1288" s="35"/>
      <c r="K1288" s="35"/>
      <c r="L1288" s="35"/>
      <c r="M1288" s="36"/>
      <c r="N1288" s="37"/>
      <c r="O1288" s="38"/>
      <c r="P1288" s="39"/>
    </row>
    <row r="1289" spans="1:16" ht="9.75" customHeight="1">
      <c r="A1289" s="5"/>
      <c r="B1289" s="33" t="s">
        <v>258</v>
      </c>
      <c r="C1289" s="33"/>
      <c r="D1289" s="34"/>
      <c r="E1289" s="35"/>
      <c r="F1289" s="35"/>
      <c r="G1289" s="35"/>
      <c r="H1289" s="35"/>
      <c r="I1289" s="35"/>
      <c r="J1289" s="35"/>
      <c r="K1289" s="35"/>
      <c r="L1289" s="35"/>
      <c r="M1289" s="36"/>
      <c r="N1289" s="37"/>
      <c r="O1289" s="38"/>
      <c r="P1289" s="39"/>
    </row>
    <row r="1290" spans="1:16" ht="9.75" customHeight="1">
      <c r="A1290" s="5"/>
      <c r="B1290" s="33" t="s">
        <v>258</v>
      </c>
      <c r="C1290" s="33"/>
      <c r="D1290" s="34"/>
      <c r="E1290" s="35"/>
      <c r="F1290" s="35"/>
      <c r="G1290" s="35"/>
      <c r="H1290" s="35"/>
      <c r="I1290" s="35"/>
      <c r="J1290" s="35"/>
      <c r="K1290" s="35"/>
      <c r="L1290" s="35"/>
      <c r="M1290" s="36"/>
      <c r="N1290" s="37"/>
      <c r="O1290" s="38"/>
      <c r="P1290" s="39"/>
    </row>
    <row r="1291" spans="1:16" ht="9.75" customHeight="1">
      <c r="A1291" s="5"/>
      <c r="B1291" s="33" t="s">
        <v>258</v>
      </c>
      <c r="C1291" s="33"/>
      <c r="D1291" s="34"/>
      <c r="E1291" s="35"/>
      <c r="F1291" s="35"/>
      <c r="G1291" s="35"/>
      <c r="H1291" s="35"/>
      <c r="I1291" s="35"/>
      <c r="J1291" s="35"/>
      <c r="K1291" s="35"/>
      <c r="L1291" s="35"/>
      <c r="M1291" s="36"/>
      <c r="N1291" s="37"/>
      <c r="O1291" s="38"/>
      <c r="P1291" s="39"/>
    </row>
    <row r="1292" spans="1:16" ht="9.75" customHeight="1">
      <c r="A1292" s="5"/>
      <c r="B1292" s="33" t="s">
        <v>258</v>
      </c>
      <c r="C1292" s="33"/>
      <c r="D1292" s="34"/>
      <c r="E1292" s="35"/>
      <c r="F1292" s="35"/>
      <c r="G1292" s="35"/>
      <c r="H1292" s="35"/>
      <c r="I1292" s="35"/>
      <c r="J1292" s="35"/>
      <c r="K1292" s="35"/>
      <c r="L1292" s="35"/>
      <c r="M1292" s="36"/>
      <c r="N1292" s="37"/>
      <c r="O1292" s="38"/>
      <c r="P1292" s="39"/>
    </row>
    <row r="1293" spans="1:16" ht="9.75" customHeight="1">
      <c r="A1293" s="5"/>
      <c r="B1293" s="33" t="s">
        <v>258</v>
      </c>
      <c r="C1293" s="33"/>
      <c r="D1293" s="34"/>
      <c r="E1293" s="35"/>
      <c r="F1293" s="35"/>
      <c r="G1293" s="35"/>
      <c r="H1293" s="35"/>
      <c r="I1293" s="35"/>
      <c r="J1293" s="35"/>
      <c r="K1293" s="35"/>
      <c r="L1293" s="35"/>
      <c r="M1293" s="36"/>
      <c r="N1293" s="37"/>
      <c r="O1293" s="38"/>
      <c r="P1293" s="39"/>
    </row>
    <row r="1294" spans="1:16" ht="9.75" customHeight="1">
      <c r="A1294" s="5"/>
      <c r="B1294" s="33" t="s">
        <v>93</v>
      </c>
      <c r="C1294" s="33">
        <v>5</v>
      </c>
      <c r="D1294" s="34">
        <v>1</v>
      </c>
      <c r="E1294" s="35">
        <v>0</v>
      </c>
      <c r="F1294" s="35">
        <v>0</v>
      </c>
      <c r="G1294" s="35">
        <v>0</v>
      </c>
      <c r="H1294" s="35">
        <v>0</v>
      </c>
      <c r="I1294" s="35">
        <v>0</v>
      </c>
      <c r="J1294" s="35">
        <v>0</v>
      </c>
      <c r="K1294" s="35">
        <v>0</v>
      </c>
      <c r="L1294" s="35">
        <v>1</v>
      </c>
      <c r="M1294" s="36">
        <v>4</v>
      </c>
      <c r="N1294" s="37">
        <f>MIN(D1294:M1294)</f>
        <v>0</v>
      </c>
      <c r="O1294" s="38">
        <f>C1294-N1294</f>
        <v>5</v>
      </c>
      <c r="P1294" s="39">
        <f>O1294/C1294</f>
        <v>1</v>
      </c>
    </row>
    <row r="1295" spans="1:16" ht="9.75" customHeight="1">
      <c r="A1295" s="5"/>
      <c r="B1295" s="33" t="s">
        <v>254</v>
      </c>
      <c r="C1295" s="33"/>
      <c r="D1295" s="34"/>
      <c r="E1295" s="35"/>
      <c r="F1295" s="35"/>
      <c r="G1295" s="35"/>
      <c r="H1295" s="35"/>
      <c r="I1295" s="35"/>
      <c r="J1295" s="35"/>
      <c r="K1295" s="35"/>
      <c r="L1295" s="35"/>
      <c r="M1295" s="36"/>
      <c r="N1295" s="37"/>
      <c r="O1295" s="38"/>
      <c r="P1295" s="39"/>
    </row>
    <row r="1296" spans="1:16" ht="9.75" customHeight="1">
      <c r="A1296" s="5"/>
      <c r="B1296" s="33" t="s">
        <v>255</v>
      </c>
      <c r="C1296" s="33"/>
      <c r="D1296" s="34"/>
      <c r="E1296" s="35"/>
      <c r="F1296" s="35"/>
      <c r="G1296" s="35"/>
      <c r="H1296" s="35"/>
      <c r="I1296" s="35"/>
      <c r="J1296" s="35"/>
      <c r="K1296" s="35"/>
      <c r="L1296" s="35"/>
      <c r="M1296" s="36"/>
      <c r="N1296" s="37"/>
      <c r="O1296" s="38"/>
      <c r="P1296" s="39"/>
    </row>
    <row r="1297" spans="1:16" ht="9.75" customHeight="1">
      <c r="A1297" s="5"/>
      <c r="B1297" s="33" t="s">
        <v>5</v>
      </c>
      <c r="C1297" s="33"/>
      <c r="D1297" s="34"/>
      <c r="E1297" s="35"/>
      <c r="F1297" s="35"/>
      <c r="G1297" s="35"/>
      <c r="H1297" s="35"/>
      <c r="I1297" s="35"/>
      <c r="J1297" s="35"/>
      <c r="K1297" s="35"/>
      <c r="L1297" s="35"/>
      <c r="M1297" s="36"/>
      <c r="N1297" s="37"/>
      <c r="O1297" s="38"/>
      <c r="P1297" s="39"/>
    </row>
    <row r="1298" spans="1:16" ht="9.75" customHeight="1">
      <c r="A1298" s="40"/>
      <c r="B1298" s="41" t="s">
        <v>6</v>
      </c>
      <c r="C1298" s="41">
        <f aca="true" t="shared" si="90" ref="C1298:M1298">SUM(C1282:C1297)</f>
        <v>40</v>
      </c>
      <c r="D1298" s="42">
        <f t="shared" si="90"/>
        <v>30</v>
      </c>
      <c r="E1298" s="43">
        <f t="shared" si="90"/>
        <v>24</v>
      </c>
      <c r="F1298" s="43">
        <f t="shared" si="90"/>
        <v>21</v>
      </c>
      <c r="G1298" s="43">
        <f t="shared" si="90"/>
        <v>18</v>
      </c>
      <c r="H1298" s="43">
        <f t="shared" si="90"/>
        <v>19</v>
      </c>
      <c r="I1298" s="43">
        <f t="shared" si="90"/>
        <v>20</v>
      </c>
      <c r="J1298" s="43">
        <f t="shared" si="90"/>
        <v>21</v>
      </c>
      <c r="K1298" s="43">
        <f t="shared" si="90"/>
        <v>20</v>
      </c>
      <c r="L1298" s="43">
        <f t="shared" si="90"/>
        <v>21</v>
      </c>
      <c r="M1298" s="44">
        <f t="shared" si="90"/>
        <v>25</v>
      </c>
      <c r="N1298" s="45">
        <f>MIN(D1298:M1298)</f>
        <v>18</v>
      </c>
      <c r="O1298" s="46">
        <f>C1298-N1298</f>
        <v>22</v>
      </c>
      <c r="P1298" s="47">
        <f>O1298/C1298</f>
        <v>0.55</v>
      </c>
    </row>
    <row r="1299" spans="1:16" ht="9.75" customHeight="1">
      <c r="A1299" s="32" t="s">
        <v>62</v>
      </c>
      <c r="B1299" s="48" t="s">
        <v>0</v>
      </c>
      <c r="C1299" s="48"/>
      <c r="D1299" s="49"/>
      <c r="E1299" s="50"/>
      <c r="F1299" s="50"/>
      <c r="G1299" s="50"/>
      <c r="H1299" s="50"/>
      <c r="I1299" s="50"/>
      <c r="J1299" s="50"/>
      <c r="K1299" s="50"/>
      <c r="L1299" s="50"/>
      <c r="M1299" s="51"/>
      <c r="N1299" s="52"/>
      <c r="O1299" s="53"/>
      <c r="P1299" s="54"/>
    </row>
    <row r="1300" spans="1:16" ht="9.75" customHeight="1">
      <c r="A1300" s="5"/>
      <c r="B1300" s="33" t="s">
        <v>1</v>
      </c>
      <c r="C1300" s="33"/>
      <c r="D1300" s="34"/>
      <c r="E1300" s="35"/>
      <c r="F1300" s="35"/>
      <c r="G1300" s="35"/>
      <c r="H1300" s="35"/>
      <c r="I1300" s="35"/>
      <c r="J1300" s="35"/>
      <c r="K1300" s="35"/>
      <c r="L1300" s="35"/>
      <c r="M1300" s="36"/>
      <c r="N1300" s="37"/>
      <c r="O1300" s="38"/>
      <c r="P1300" s="39"/>
    </row>
    <row r="1301" spans="1:16" ht="9.75" customHeight="1">
      <c r="A1301" s="5"/>
      <c r="B1301" s="33" t="s">
        <v>2</v>
      </c>
      <c r="C1301" s="33"/>
      <c r="D1301" s="34"/>
      <c r="E1301" s="35"/>
      <c r="F1301" s="35"/>
      <c r="G1301" s="35"/>
      <c r="H1301" s="35"/>
      <c r="I1301" s="35"/>
      <c r="J1301" s="35"/>
      <c r="K1301" s="35"/>
      <c r="L1301" s="35"/>
      <c r="M1301" s="36"/>
      <c r="N1301" s="37"/>
      <c r="O1301" s="38"/>
      <c r="P1301" s="39"/>
    </row>
    <row r="1302" spans="1:16" ht="9.75" customHeight="1">
      <c r="A1302" s="5"/>
      <c r="B1302" s="33" t="s">
        <v>460</v>
      </c>
      <c r="C1302" s="33"/>
      <c r="D1302" s="34"/>
      <c r="E1302" s="35"/>
      <c r="F1302" s="35"/>
      <c r="G1302" s="35"/>
      <c r="H1302" s="35"/>
      <c r="I1302" s="35"/>
      <c r="J1302" s="35"/>
      <c r="K1302" s="35"/>
      <c r="L1302" s="35"/>
      <c r="M1302" s="36"/>
      <c r="N1302" s="37"/>
      <c r="O1302" s="38"/>
      <c r="P1302" s="39"/>
    </row>
    <row r="1303" spans="1:16" ht="9.75" customHeight="1">
      <c r="A1303" s="5"/>
      <c r="B1303" s="33" t="s">
        <v>460</v>
      </c>
      <c r="C1303" s="33"/>
      <c r="D1303" s="34"/>
      <c r="E1303" s="35"/>
      <c r="F1303" s="35"/>
      <c r="G1303" s="35"/>
      <c r="H1303" s="35"/>
      <c r="I1303" s="35"/>
      <c r="J1303" s="35"/>
      <c r="K1303" s="35"/>
      <c r="L1303" s="35"/>
      <c r="M1303" s="36"/>
      <c r="N1303" s="37"/>
      <c r="O1303" s="38"/>
      <c r="P1303" s="39"/>
    </row>
    <row r="1304" spans="1:16" ht="9.75" customHeight="1">
      <c r="A1304" s="5"/>
      <c r="B1304" s="33" t="s">
        <v>4</v>
      </c>
      <c r="C1304" s="33">
        <v>1</v>
      </c>
      <c r="D1304" s="34">
        <v>1</v>
      </c>
      <c r="E1304" s="35">
        <v>1</v>
      </c>
      <c r="F1304" s="35">
        <v>1</v>
      </c>
      <c r="G1304" s="35">
        <v>1</v>
      </c>
      <c r="H1304" s="35">
        <v>1</v>
      </c>
      <c r="I1304" s="35">
        <v>1</v>
      </c>
      <c r="J1304" s="35">
        <v>1</v>
      </c>
      <c r="K1304" s="35">
        <v>0</v>
      </c>
      <c r="L1304" s="35">
        <v>1</v>
      </c>
      <c r="M1304" s="36">
        <v>0</v>
      </c>
      <c r="N1304" s="37">
        <f>MIN(D1304:M1304)</f>
        <v>0</v>
      </c>
      <c r="O1304" s="38">
        <f>C1304-N1304</f>
        <v>1</v>
      </c>
      <c r="P1304" s="39">
        <f>O1304/C1304</f>
        <v>1</v>
      </c>
    </row>
    <row r="1305" spans="1:16" ht="9.75" customHeight="1">
      <c r="A1305" s="5"/>
      <c r="B1305" s="33" t="s">
        <v>258</v>
      </c>
      <c r="C1305" s="33"/>
      <c r="D1305" s="34"/>
      <c r="E1305" s="35"/>
      <c r="F1305" s="35"/>
      <c r="G1305" s="35"/>
      <c r="H1305" s="35"/>
      <c r="I1305" s="35"/>
      <c r="J1305" s="35"/>
      <c r="K1305" s="35"/>
      <c r="L1305" s="35"/>
      <c r="M1305" s="36"/>
      <c r="N1305" s="37"/>
      <c r="O1305" s="38"/>
      <c r="P1305" s="39"/>
    </row>
    <row r="1306" spans="1:16" ht="9.75" customHeight="1">
      <c r="A1306" s="5"/>
      <c r="B1306" s="33" t="s">
        <v>258</v>
      </c>
      <c r="C1306" s="33"/>
      <c r="D1306" s="34"/>
      <c r="E1306" s="35"/>
      <c r="F1306" s="35"/>
      <c r="G1306" s="35"/>
      <c r="H1306" s="35"/>
      <c r="I1306" s="35"/>
      <c r="J1306" s="35"/>
      <c r="K1306" s="35"/>
      <c r="L1306" s="35"/>
      <c r="M1306" s="36"/>
      <c r="N1306" s="37"/>
      <c r="O1306" s="38"/>
      <c r="P1306" s="39"/>
    </row>
    <row r="1307" spans="1:16" ht="9.75" customHeight="1">
      <c r="A1307" s="5"/>
      <c r="B1307" s="33" t="s">
        <v>258</v>
      </c>
      <c r="C1307" s="33"/>
      <c r="D1307" s="34"/>
      <c r="E1307" s="35"/>
      <c r="F1307" s="35"/>
      <c r="G1307" s="35"/>
      <c r="H1307" s="35"/>
      <c r="I1307" s="35"/>
      <c r="J1307" s="35"/>
      <c r="K1307" s="35"/>
      <c r="L1307" s="35"/>
      <c r="M1307" s="36"/>
      <c r="N1307" s="37"/>
      <c r="O1307" s="38"/>
      <c r="P1307" s="39"/>
    </row>
    <row r="1308" spans="1:16" ht="9.75" customHeight="1">
      <c r="A1308" s="5"/>
      <c r="B1308" s="33" t="s">
        <v>258</v>
      </c>
      <c r="C1308" s="33"/>
      <c r="D1308" s="34"/>
      <c r="E1308" s="35"/>
      <c r="F1308" s="35"/>
      <c r="G1308" s="35"/>
      <c r="H1308" s="35"/>
      <c r="I1308" s="35"/>
      <c r="J1308" s="35"/>
      <c r="K1308" s="35"/>
      <c r="L1308" s="35"/>
      <c r="M1308" s="36"/>
      <c r="N1308" s="37"/>
      <c r="O1308" s="38"/>
      <c r="P1308" s="39"/>
    </row>
    <row r="1309" spans="1:16" ht="9.75" customHeight="1">
      <c r="A1309" s="5"/>
      <c r="B1309" s="33" t="s">
        <v>258</v>
      </c>
      <c r="C1309" s="33"/>
      <c r="D1309" s="34"/>
      <c r="E1309" s="35"/>
      <c r="F1309" s="35"/>
      <c r="G1309" s="35"/>
      <c r="H1309" s="35"/>
      <c r="I1309" s="35"/>
      <c r="J1309" s="35"/>
      <c r="K1309" s="35"/>
      <c r="L1309" s="35"/>
      <c r="M1309" s="36"/>
      <c r="N1309" s="37"/>
      <c r="O1309" s="38"/>
      <c r="P1309" s="39"/>
    </row>
    <row r="1310" spans="1:16" ht="9.75" customHeight="1">
      <c r="A1310" s="5"/>
      <c r="B1310" s="33" t="s">
        <v>258</v>
      </c>
      <c r="C1310" s="33"/>
      <c r="D1310" s="34"/>
      <c r="E1310" s="35"/>
      <c r="F1310" s="35"/>
      <c r="G1310" s="35"/>
      <c r="H1310" s="35"/>
      <c r="I1310" s="35"/>
      <c r="J1310" s="35"/>
      <c r="K1310" s="35"/>
      <c r="L1310" s="35"/>
      <c r="M1310" s="36"/>
      <c r="N1310" s="37"/>
      <c r="O1310" s="38"/>
      <c r="P1310" s="39"/>
    </row>
    <row r="1311" spans="1:16" ht="9.75" customHeight="1">
      <c r="A1311" s="5"/>
      <c r="B1311" s="33" t="s">
        <v>93</v>
      </c>
      <c r="C1311" s="33">
        <v>2</v>
      </c>
      <c r="D1311" s="34">
        <v>0</v>
      </c>
      <c r="E1311" s="35">
        <v>0</v>
      </c>
      <c r="F1311" s="35">
        <v>0</v>
      </c>
      <c r="G1311" s="35">
        <v>0</v>
      </c>
      <c r="H1311" s="35">
        <v>0</v>
      </c>
      <c r="I1311" s="35">
        <v>0</v>
      </c>
      <c r="J1311" s="35">
        <v>0</v>
      </c>
      <c r="K1311" s="35">
        <v>0</v>
      </c>
      <c r="L1311" s="35">
        <v>0</v>
      </c>
      <c r="M1311" s="36">
        <v>1</v>
      </c>
      <c r="N1311" s="37">
        <f>MIN(D1311:M1311)</f>
        <v>0</v>
      </c>
      <c r="O1311" s="38">
        <f>C1311-N1311</f>
        <v>2</v>
      </c>
      <c r="P1311" s="39">
        <f>O1311/C1311</f>
        <v>1</v>
      </c>
    </row>
    <row r="1312" spans="1:16" ht="9.75" customHeight="1">
      <c r="A1312" s="5"/>
      <c r="B1312" s="33" t="s">
        <v>254</v>
      </c>
      <c r="C1312" s="33"/>
      <c r="D1312" s="34"/>
      <c r="E1312" s="35"/>
      <c r="F1312" s="35"/>
      <c r="G1312" s="35"/>
      <c r="H1312" s="35"/>
      <c r="I1312" s="35"/>
      <c r="J1312" s="35"/>
      <c r="K1312" s="35"/>
      <c r="L1312" s="35"/>
      <c r="M1312" s="36"/>
      <c r="N1312" s="37"/>
      <c r="O1312" s="38"/>
      <c r="P1312" s="39"/>
    </row>
    <row r="1313" spans="1:16" ht="9.75" customHeight="1">
      <c r="A1313" s="5"/>
      <c r="B1313" s="33" t="s">
        <v>255</v>
      </c>
      <c r="C1313" s="33"/>
      <c r="D1313" s="34"/>
      <c r="E1313" s="35"/>
      <c r="F1313" s="35"/>
      <c r="G1313" s="35"/>
      <c r="H1313" s="35"/>
      <c r="I1313" s="35"/>
      <c r="J1313" s="35"/>
      <c r="K1313" s="35"/>
      <c r="L1313" s="35"/>
      <c r="M1313" s="36"/>
      <c r="N1313" s="37"/>
      <c r="O1313" s="38"/>
      <c r="P1313" s="39"/>
    </row>
    <row r="1314" spans="1:16" ht="9.75" customHeight="1">
      <c r="A1314" s="5"/>
      <c r="B1314" s="33" t="s">
        <v>5</v>
      </c>
      <c r="C1314" s="33"/>
      <c r="D1314" s="34"/>
      <c r="E1314" s="35"/>
      <c r="F1314" s="35"/>
      <c r="G1314" s="35"/>
      <c r="H1314" s="35"/>
      <c r="I1314" s="35"/>
      <c r="J1314" s="35"/>
      <c r="K1314" s="35"/>
      <c r="L1314" s="35"/>
      <c r="M1314" s="36"/>
      <c r="N1314" s="37"/>
      <c r="O1314" s="38"/>
      <c r="P1314" s="39"/>
    </row>
    <row r="1315" spans="1:16" ht="9.75" customHeight="1">
      <c r="A1315" s="40"/>
      <c r="B1315" s="41" t="s">
        <v>6</v>
      </c>
      <c r="C1315" s="41">
        <f aca="true" t="shared" si="91" ref="C1315:M1315">SUM(C1299:C1314)</f>
        <v>3</v>
      </c>
      <c r="D1315" s="42">
        <f t="shared" si="91"/>
        <v>1</v>
      </c>
      <c r="E1315" s="43">
        <f t="shared" si="91"/>
        <v>1</v>
      </c>
      <c r="F1315" s="43">
        <f t="shared" si="91"/>
        <v>1</v>
      </c>
      <c r="G1315" s="43">
        <f t="shared" si="91"/>
        <v>1</v>
      </c>
      <c r="H1315" s="43">
        <f t="shared" si="91"/>
        <v>1</v>
      </c>
      <c r="I1315" s="43">
        <f t="shared" si="91"/>
        <v>1</v>
      </c>
      <c r="J1315" s="43">
        <f t="shared" si="91"/>
        <v>1</v>
      </c>
      <c r="K1315" s="43">
        <f t="shared" si="91"/>
        <v>0</v>
      </c>
      <c r="L1315" s="43">
        <f t="shared" si="91"/>
        <v>1</v>
      </c>
      <c r="M1315" s="44">
        <f t="shared" si="91"/>
        <v>1</v>
      </c>
      <c r="N1315" s="45">
        <f>MIN(D1315:M1315)</f>
        <v>0</v>
      </c>
      <c r="O1315" s="46">
        <f>C1315-N1315</f>
        <v>3</v>
      </c>
      <c r="P1315" s="47">
        <f>O1315/C1315</f>
        <v>1</v>
      </c>
    </row>
    <row r="1316" spans="1:16" ht="9.75" customHeight="1">
      <c r="A1316" s="32" t="s">
        <v>63</v>
      </c>
      <c r="B1316" s="48" t="s">
        <v>0</v>
      </c>
      <c r="C1316" s="48">
        <v>5</v>
      </c>
      <c r="D1316" s="49">
        <v>3</v>
      </c>
      <c r="E1316" s="50">
        <v>2</v>
      </c>
      <c r="F1316" s="50">
        <v>1</v>
      </c>
      <c r="G1316" s="50">
        <v>0</v>
      </c>
      <c r="H1316" s="50">
        <v>0</v>
      </c>
      <c r="I1316" s="50">
        <v>0</v>
      </c>
      <c r="J1316" s="50">
        <v>1</v>
      </c>
      <c r="K1316" s="50">
        <v>1</v>
      </c>
      <c r="L1316" s="50">
        <v>2</v>
      </c>
      <c r="M1316" s="51">
        <v>1</v>
      </c>
      <c r="N1316" s="52">
        <f>MIN(D1316:M1316)</f>
        <v>0</v>
      </c>
      <c r="O1316" s="53">
        <f>C1316-N1316</f>
        <v>5</v>
      </c>
      <c r="P1316" s="54">
        <f>O1316/C1316</f>
        <v>1</v>
      </c>
    </row>
    <row r="1317" spans="1:16" ht="9.75" customHeight="1">
      <c r="A1317" s="5"/>
      <c r="B1317" s="33" t="s">
        <v>1</v>
      </c>
      <c r="C1317" s="33"/>
      <c r="D1317" s="34"/>
      <c r="E1317" s="35"/>
      <c r="F1317" s="35"/>
      <c r="G1317" s="35"/>
      <c r="H1317" s="35"/>
      <c r="I1317" s="35"/>
      <c r="J1317" s="35"/>
      <c r="K1317" s="35"/>
      <c r="L1317" s="35"/>
      <c r="M1317" s="36"/>
      <c r="N1317" s="37"/>
      <c r="O1317" s="38"/>
      <c r="P1317" s="39"/>
    </row>
    <row r="1318" spans="1:16" ht="9.75" customHeight="1">
      <c r="A1318" s="5"/>
      <c r="B1318" s="33" t="s">
        <v>2</v>
      </c>
      <c r="C1318" s="33"/>
      <c r="D1318" s="34"/>
      <c r="E1318" s="35"/>
      <c r="F1318" s="35"/>
      <c r="G1318" s="35"/>
      <c r="H1318" s="35"/>
      <c r="I1318" s="35"/>
      <c r="J1318" s="35"/>
      <c r="K1318" s="35"/>
      <c r="L1318" s="35"/>
      <c r="M1318" s="36"/>
      <c r="N1318" s="37"/>
      <c r="O1318" s="38"/>
      <c r="P1318" s="39"/>
    </row>
    <row r="1319" spans="1:16" ht="9.75" customHeight="1">
      <c r="A1319" s="5"/>
      <c r="B1319" s="33" t="s">
        <v>460</v>
      </c>
      <c r="C1319" s="33"/>
      <c r="D1319" s="34"/>
      <c r="E1319" s="35"/>
      <c r="F1319" s="35"/>
      <c r="G1319" s="35"/>
      <c r="H1319" s="35"/>
      <c r="I1319" s="35"/>
      <c r="J1319" s="35"/>
      <c r="K1319" s="35"/>
      <c r="L1319" s="35"/>
      <c r="M1319" s="36"/>
      <c r="N1319" s="37"/>
      <c r="O1319" s="38"/>
      <c r="P1319" s="39"/>
    </row>
    <row r="1320" spans="1:16" ht="9.75" customHeight="1">
      <c r="A1320" s="5"/>
      <c r="B1320" s="33" t="s">
        <v>460</v>
      </c>
      <c r="C1320" s="33"/>
      <c r="D1320" s="34"/>
      <c r="E1320" s="35"/>
      <c r="F1320" s="35"/>
      <c r="G1320" s="35"/>
      <c r="H1320" s="35"/>
      <c r="I1320" s="35"/>
      <c r="J1320" s="35"/>
      <c r="K1320" s="35"/>
      <c r="L1320" s="35"/>
      <c r="M1320" s="36"/>
      <c r="N1320" s="37"/>
      <c r="O1320" s="38"/>
      <c r="P1320" s="39"/>
    </row>
    <row r="1321" spans="1:16" ht="9.75" customHeight="1">
      <c r="A1321" s="5"/>
      <c r="B1321" s="33" t="s">
        <v>4</v>
      </c>
      <c r="C1321" s="33">
        <v>1</v>
      </c>
      <c r="D1321" s="34">
        <v>1</v>
      </c>
      <c r="E1321" s="35">
        <v>1</v>
      </c>
      <c r="F1321" s="35">
        <v>1</v>
      </c>
      <c r="G1321" s="35">
        <v>1</v>
      </c>
      <c r="H1321" s="35">
        <v>1</v>
      </c>
      <c r="I1321" s="35">
        <v>1</v>
      </c>
      <c r="J1321" s="35">
        <v>1</v>
      </c>
      <c r="K1321" s="35">
        <v>1</v>
      </c>
      <c r="L1321" s="35">
        <v>1</v>
      </c>
      <c r="M1321" s="36">
        <v>1</v>
      </c>
      <c r="N1321" s="37">
        <f>MIN(D1321:M1321)</f>
        <v>1</v>
      </c>
      <c r="O1321" s="38">
        <f>C1321-N1321</f>
        <v>0</v>
      </c>
      <c r="P1321" s="39">
        <f>O1321/C1321</f>
        <v>0</v>
      </c>
    </row>
    <row r="1322" spans="1:16" ht="9.75" customHeight="1">
      <c r="A1322" s="5"/>
      <c r="B1322" s="33" t="s">
        <v>258</v>
      </c>
      <c r="C1322" s="33"/>
      <c r="D1322" s="34"/>
      <c r="E1322" s="35"/>
      <c r="F1322" s="35"/>
      <c r="G1322" s="35"/>
      <c r="H1322" s="35"/>
      <c r="I1322" s="35"/>
      <c r="J1322" s="35"/>
      <c r="K1322" s="35"/>
      <c r="L1322" s="35"/>
      <c r="M1322" s="36"/>
      <c r="N1322" s="37"/>
      <c r="O1322" s="38"/>
      <c r="P1322" s="39"/>
    </row>
    <row r="1323" spans="1:16" ht="9.75" customHeight="1">
      <c r="A1323" s="5"/>
      <c r="B1323" s="33" t="s">
        <v>258</v>
      </c>
      <c r="C1323" s="33"/>
      <c r="D1323" s="34"/>
      <c r="E1323" s="35"/>
      <c r="F1323" s="35"/>
      <c r="G1323" s="35"/>
      <c r="H1323" s="35"/>
      <c r="I1323" s="35"/>
      <c r="J1323" s="35"/>
      <c r="K1323" s="35"/>
      <c r="L1323" s="35"/>
      <c r="M1323" s="36"/>
      <c r="N1323" s="37"/>
      <c r="O1323" s="38"/>
      <c r="P1323" s="39"/>
    </row>
    <row r="1324" spans="1:16" ht="9.75" customHeight="1">
      <c r="A1324" s="5"/>
      <c r="B1324" s="33" t="s">
        <v>258</v>
      </c>
      <c r="C1324" s="33"/>
      <c r="D1324" s="34"/>
      <c r="E1324" s="35"/>
      <c r="F1324" s="35"/>
      <c r="G1324" s="35"/>
      <c r="H1324" s="35"/>
      <c r="I1324" s="35"/>
      <c r="J1324" s="35"/>
      <c r="K1324" s="35"/>
      <c r="L1324" s="35"/>
      <c r="M1324" s="36"/>
      <c r="N1324" s="37"/>
      <c r="O1324" s="38"/>
      <c r="P1324" s="39"/>
    </row>
    <row r="1325" spans="1:16" ht="9.75" customHeight="1">
      <c r="A1325" s="5"/>
      <c r="B1325" s="33" t="s">
        <v>258</v>
      </c>
      <c r="C1325" s="33"/>
      <c r="D1325" s="34"/>
      <c r="E1325" s="35"/>
      <c r="F1325" s="35"/>
      <c r="G1325" s="35"/>
      <c r="H1325" s="35"/>
      <c r="I1325" s="35"/>
      <c r="J1325" s="35"/>
      <c r="K1325" s="35"/>
      <c r="L1325" s="35"/>
      <c r="M1325" s="36"/>
      <c r="N1325" s="37"/>
      <c r="O1325" s="38"/>
      <c r="P1325" s="39"/>
    </row>
    <row r="1326" spans="1:16" ht="9.75" customHeight="1">
      <c r="A1326" s="5"/>
      <c r="B1326" s="33" t="s">
        <v>258</v>
      </c>
      <c r="C1326" s="33"/>
      <c r="D1326" s="34"/>
      <c r="E1326" s="35"/>
      <c r="F1326" s="35"/>
      <c r="G1326" s="35"/>
      <c r="H1326" s="35"/>
      <c r="I1326" s="35"/>
      <c r="J1326" s="35"/>
      <c r="K1326" s="35"/>
      <c r="L1326" s="35"/>
      <c r="M1326" s="36"/>
      <c r="N1326" s="37"/>
      <c r="O1326" s="38"/>
      <c r="P1326" s="39"/>
    </row>
    <row r="1327" spans="1:16" ht="9.75" customHeight="1">
      <c r="A1327" s="5"/>
      <c r="B1327" s="33" t="s">
        <v>258</v>
      </c>
      <c r="C1327" s="33"/>
      <c r="D1327" s="34"/>
      <c r="E1327" s="35"/>
      <c r="F1327" s="35"/>
      <c r="G1327" s="35"/>
      <c r="H1327" s="35"/>
      <c r="I1327" s="35"/>
      <c r="J1327" s="35"/>
      <c r="K1327" s="35"/>
      <c r="L1327" s="35"/>
      <c r="M1327" s="36"/>
      <c r="N1327" s="37"/>
      <c r="O1327" s="38"/>
      <c r="P1327" s="39"/>
    </row>
    <row r="1328" spans="1:16" ht="9.75" customHeight="1">
      <c r="A1328" s="5"/>
      <c r="B1328" s="33" t="s">
        <v>93</v>
      </c>
      <c r="C1328" s="33"/>
      <c r="D1328" s="34"/>
      <c r="E1328" s="35"/>
      <c r="F1328" s="35"/>
      <c r="G1328" s="35"/>
      <c r="H1328" s="35"/>
      <c r="I1328" s="35"/>
      <c r="J1328" s="35"/>
      <c r="K1328" s="35"/>
      <c r="L1328" s="35"/>
      <c r="M1328" s="36"/>
      <c r="N1328" s="37"/>
      <c r="O1328" s="38"/>
      <c r="P1328" s="39"/>
    </row>
    <row r="1329" spans="1:16" ht="9.75" customHeight="1">
      <c r="A1329" s="5"/>
      <c r="B1329" s="33" t="s">
        <v>254</v>
      </c>
      <c r="C1329" s="33"/>
      <c r="D1329" s="34"/>
      <c r="E1329" s="35"/>
      <c r="F1329" s="35"/>
      <c r="G1329" s="35"/>
      <c r="H1329" s="35"/>
      <c r="I1329" s="35"/>
      <c r="J1329" s="35"/>
      <c r="K1329" s="35"/>
      <c r="L1329" s="35"/>
      <c r="M1329" s="36"/>
      <c r="N1329" s="37"/>
      <c r="O1329" s="38"/>
      <c r="P1329" s="39"/>
    </row>
    <row r="1330" spans="1:16" ht="9.75" customHeight="1">
      <c r="A1330" s="5"/>
      <c r="B1330" s="33" t="s">
        <v>255</v>
      </c>
      <c r="C1330" s="33">
        <v>3</v>
      </c>
      <c r="D1330" s="34">
        <v>2</v>
      </c>
      <c r="E1330" s="35">
        <v>2</v>
      </c>
      <c r="F1330" s="35">
        <v>2</v>
      </c>
      <c r="G1330" s="35">
        <v>2</v>
      </c>
      <c r="H1330" s="35">
        <v>1</v>
      </c>
      <c r="I1330" s="35">
        <v>2</v>
      </c>
      <c r="J1330" s="35">
        <v>2</v>
      </c>
      <c r="K1330" s="35">
        <v>1</v>
      </c>
      <c r="L1330" s="35">
        <v>0</v>
      </c>
      <c r="M1330" s="36">
        <v>0</v>
      </c>
      <c r="N1330" s="37">
        <f>MIN(D1330:M1330)</f>
        <v>0</v>
      </c>
      <c r="O1330" s="38">
        <f>C1330-N1330</f>
        <v>3</v>
      </c>
      <c r="P1330" s="39">
        <f>O1330/C1330</f>
        <v>1</v>
      </c>
    </row>
    <row r="1331" spans="1:16" ht="9.75" customHeight="1">
      <c r="A1331" s="5"/>
      <c r="B1331" s="33" t="s">
        <v>5</v>
      </c>
      <c r="C1331" s="33">
        <v>7</v>
      </c>
      <c r="D1331" s="34">
        <v>5</v>
      </c>
      <c r="E1331" s="35">
        <v>4</v>
      </c>
      <c r="F1331" s="35">
        <v>4</v>
      </c>
      <c r="G1331" s="35">
        <v>3</v>
      </c>
      <c r="H1331" s="35">
        <v>2</v>
      </c>
      <c r="I1331" s="35">
        <v>3</v>
      </c>
      <c r="J1331" s="35">
        <v>3</v>
      </c>
      <c r="K1331" s="35">
        <v>3</v>
      </c>
      <c r="L1331" s="35">
        <v>3</v>
      </c>
      <c r="M1331" s="36">
        <v>3</v>
      </c>
      <c r="N1331" s="37">
        <f>MIN(D1331:M1331)</f>
        <v>2</v>
      </c>
      <c r="O1331" s="38">
        <f>C1331-N1331</f>
        <v>5</v>
      </c>
      <c r="P1331" s="39">
        <f>O1331/C1331</f>
        <v>0.7142857142857143</v>
      </c>
    </row>
    <row r="1332" spans="1:16" ht="9.75" customHeight="1">
      <c r="A1332" s="40"/>
      <c r="B1332" s="41" t="s">
        <v>6</v>
      </c>
      <c r="C1332" s="41">
        <f aca="true" t="shared" si="92" ref="C1332:M1332">SUM(C1316:C1331)</f>
        <v>16</v>
      </c>
      <c r="D1332" s="42">
        <f t="shared" si="92"/>
        <v>11</v>
      </c>
      <c r="E1332" s="43">
        <f t="shared" si="92"/>
        <v>9</v>
      </c>
      <c r="F1332" s="43">
        <f t="shared" si="92"/>
        <v>8</v>
      </c>
      <c r="G1332" s="43">
        <f t="shared" si="92"/>
        <v>6</v>
      </c>
      <c r="H1332" s="43">
        <f t="shared" si="92"/>
        <v>4</v>
      </c>
      <c r="I1332" s="43">
        <f t="shared" si="92"/>
        <v>6</v>
      </c>
      <c r="J1332" s="43">
        <f t="shared" si="92"/>
        <v>7</v>
      </c>
      <c r="K1332" s="43">
        <f t="shared" si="92"/>
        <v>6</v>
      </c>
      <c r="L1332" s="43">
        <f t="shared" si="92"/>
        <v>6</v>
      </c>
      <c r="M1332" s="44">
        <f t="shared" si="92"/>
        <v>5</v>
      </c>
      <c r="N1332" s="45">
        <f>MIN(D1332:M1332)</f>
        <v>4</v>
      </c>
      <c r="O1332" s="46">
        <f>C1332-N1332</f>
        <v>12</v>
      </c>
      <c r="P1332" s="47">
        <f>O1332/C1332</f>
        <v>0.75</v>
      </c>
    </row>
    <row r="1333" spans="1:16" ht="9.75" customHeight="1">
      <c r="A1333" s="32" t="s">
        <v>64</v>
      </c>
      <c r="B1333" s="48" t="s">
        <v>0</v>
      </c>
      <c r="C1333" s="48"/>
      <c r="D1333" s="49"/>
      <c r="E1333" s="50"/>
      <c r="F1333" s="50"/>
      <c r="G1333" s="50"/>
      <c r="H1333" s="50"/>
      <c r="I1333" s="50"/>
      <c r="J1333" s="50"/>
      <c r="K1333" s="50"/>
      <c r="L1333" s="50"/>
      <c r="M1333" s="51"/>
      <c r="N1333" s="52"/>
      <c r="O1333" s="53"/>
      <c r="P1333" s="54"/>
    </row>
    <row r="1334" spans="1:16" ht="9.75" customHeight="1">
      <c r="A1334" s="5"/>
      <c r="B1334" s="33" t="s">
        <v>1</v>
      </c>
      <c r="C1334" s="33"/>
      <c r="D1334" s="34"/>
      <c r="E1334" s="35"/>
      <c r="F1334" s="35"/>
      <c r="G1334" s="35"/>
      <c r="H1334" s="35"/>
      <c r="I1334" s="35"/>
      <c r="J1334" s="35"/>
      <c r="K1334" s="35"/>
      <c r="L1334" s="35"/>
      <c r="M1334" s="36"/>
      <c r="N1334" s="37"/>
      <c r="O1334" s="38"/>
      <c r="P1334" s="39"/>
    </row>
    <row r="1335" spans="1:16" ht="9.75" customHeight="1">
      <c r="A1335" s="5"/>
      <c r="B1335" s="33" t="s">
        <v>2</v>
      </c>
      <c r="C1335" s="33"/>
      <c r="D1335" s="34"/>
      <c r="E1335" s="35"/>
      <c r="F1335" s="35"/>
      <c r="G1335" s="35"/>
      <c r="H1335" s="35"/>
      <c r="I1335" s="35"/>
      <c r="J1335" s="35"/>
      <c r="K1335" s="35"/>
      <c r="L1335" s="35"/>
      <c r="M1335" s="36"/>
      <c r="N1335" s="37"/>
      <c r="O1335" s="38"/>
      <c r="P1335" s="39"/>
    </row>
    <row r="1336" spans="1:16" ht="9.75" customHeight="1">
      <c r="A1336" s="5"/>
      <c r="B1336" s="33" t="s">
        <v>460</v>
      </c>
      <c r="C1336" s="33"/>
      <c r="D1336" s="34"/>
      <c r="E1336" s="35"/>
      <c r="F1336" s="35"/>
      <c r="G1336" s="35"/>
      <c r="H1336" s="35"/>
      <c r="I1336" s="35"/>
      <c r="J1336" s="35"/>
      <c r="K1336" s="35"/>
      <c r="L1336" s="35"/>
      <c r="M1336" s="36"/>
      <c r="N1336" s="37"/>
      <c r="O1336" s="38"/>
      <c r="P1336" s="39"/>
    </row>
    <row r="1337" spans="1:16" ht="9.75" customHeight="1">
      <c r="A1337" s="5"/>
      <c r="B1337" s="33" t="s">
        <v>460</v>
      </c>
      <c r="C1337" s="33"/>
      <c r="D1337" s="34"/>
      <c r="E1337" s="35"/>
      <c r="F1337" s="35"/>
      <c r="G1337" s="35"/>
      <c r="H1337" s="35"/>
      <c r="I1337" s="35"/>
      <c r="J1337" s="35"/>
      <c r="K1337" s="35"/>
      <c r="L1337" s="35"/>
      <c r="M1337" s="36"/>
      <c r="N1337" s="37"/>
      <c r="O1337" s="38"/>
      <c r="P1337" s="39"/>
    </row>
    <row r="1338" spans="1:16" ht="9.75" customHeight="1">
      <c r="A1338" s="5"/>
      <c r="B1338" s="33" t="s">
        <v>4</v>
      </c>
      <c r="C1338" s="33">
        <v>2</v>
      </c>
      <c r="D1338" s="34">
        <v>1</v>
      </c>
      <c r="E1338" s="35">
        <v>0</v>
      </c>
      <c r="F1338" s="35">
        <v>0</v>
      </c>
      <c r="G1338" s="35">
        <v>0</v>
      </c>
      <c r="H1338" s="35">
        <v>0</v>
      </c>
      <c r="I1338" s="35">
        <v>0</v>
      </c>
      <c r="J1338" s="35">
        <v>0</v>
      </c>
      <c r="K1338" s="35">
        <v>0</v>
      </c>
      <c r="L1338" s="35">
        <v>0</v>
      </c>
      <c r="M1338" s="36">
        <v>1</v>
      </c>
      <c r="N1338" s="37">
        <f>MIN(D1338:M1338)</f>
        <v>0</v>
      </c>
      <c r="O1338" s="38">
        <f>C1338-N1338</f>
        <v>2</v>
      </c>
      <c r="P1338" s="39">
        <f>O1338/C1338</f>
        <v>1</v>
      </c>
    </row>
    <row r="1339" spans="1:16" ht="9.75" customHeight="1">
      <c r="A1339" s="5"/>
      <c r="B1339" s="33" t="s">
        <v>323</v>
      </c>
      <c r="C1339" s="33">
        <v>2</v>
      </c>
      <c r="D1339" s="34">
        <v>2</v>
      </c>
      <c r="E1339" s="35">
        <v>2</v>
      </c>
      <c r="F1339" s="35">
        <v>2</v>
      </c>
      <c r="G1339" s="35">
        <v>2</v>
      </c>
      <c r="H1339" s="35">
        <v>2</v>
      </c>
      <c r="I1339" s="35">
        <v>1</v>
      </c>
      <c r="J1339" s="35">
        <v>1</v>
      </c>
      <c r="K1339" s="35">
        <v>1</v>
      </c>
      <c r="L1339" s="35">
        <v>1</v>
      </c>
      <c r="M1339" s="36">
        <v>1</v>
      </c>
      <c r="N1339" s="37">
        <f>MIN(D1339:M1339)</f>
        <v>1</v>
      </c>
      <c r="O1339" s="38">
        <f>C1339-N1339</f>
        <v>1</v>
      </c>
      <c r="P1339" s="39">
        <f>O1339/C1339</f>
        <v>0.5</v>
      </c>
    </row>
    <row r="1340" spans="1:16" ht="9.75" customHeight="1">
      <c r="A1340" s="5"/>
      <c r="B1340" s="33" t="s">
        <v>403</v>
      </c>
      <c r="C1340" s="33">
        <v>5</v>
      </c>
      <c r="D1340" s="34">
        <v>4</v>
      </c>
      <c r="E1340" s="35">
        <v>5</v>
      </c>
      <c r="F1340" s="35">
        <v>3</v>
      </c>
      <c r="G1340" s="35">
        <v>4</v>
      </c>
      <c r="H1340" s="35">
        <v>3</v>
      </c>
      <c r="I1340" s="35">
        <v>4</v>
      </c>
      <c r="J1340" s="35">
        <v>3</v>
      </c>
      <c r="K1340" s="35">
        <v>3</v>
      </c>
      <c r="L1340" s="35">
        <v>4</v>
      </c>
      <c r="M1340" s="36">
        <v>4</v>
      </c>
      <c r="N1340" s="37">
        <f>MIN(D1340:M1340)</f>
        <v>3</v>
      </c>
      <c r="O1340" s="38">
        <f>C1340-N1340</f>
        <v>2</v>
      </c>
      <c r="P1340" s="39">
        <f>O1340/C1340</f>
        <v>0.4</v>
      </c>
    </row>
    <row r="1341" spans="1:16" ht="9.75" customHeight="1">
      <c r="A1341" s="5"/>
      <c r="B1341" s="33" t="s">
        <v>258</v>
      </c>
      <c r="C1341" s="33"/>
      <c r="D1341" s="34"/>
      <c r="E1341" s="35"/>
      <c r="F1341" s="35"/>
      <c r="G1341" s="35"/>
      <c r="H1341" s="35"/>
      <c r="I1341" s="35"/>
      <c r="J1341" s="35"/>
      <c r="K1341" s="35"/>
      <c r="L1341" s="35"/>
      <c r="M1341" s="36"/>
      <c r="N1341" s="37"/>
      <c r="O1341" s="38"/>
      <c r="P1341" s="39"/>
    </row>
    <row r="1342" spans="1:16" ht="9.75" customHeight="1">
      <c r="A1342" s="5"/>
      <c r="B1342" s="33" t="s">
        <v>258</v>
      </c>
      <c r="C1342" s="33"/>
      <c r="D1342" s="34"/>
      <c r="E1342" s="35"/>
      <c r="F1342" s="35"/>
      <c r="G1342" s="35"/>
      <c r="H1342" s="35"/>
      <c r="I1342" s="35"/>
      <c r="J1342" s="35"/>
      <c r="K1342" s="35"/>
      <c r="L1342" s="35"/>
      <c r="M1342" s="36"/>
      <c r="N1342" s="37"/>
      <c r="O1342" s="38"/>
      <c r="P1342" s="39"/>
    </row>
    <row r="1343" spans="1:16" ht="9.75" customHeight="1">
      <c r="A1343" s="5"/>
      <c r="B1343" s="33" t="s">
        <v>258</v>
      </c>
      <c r="C1343" s="33"/>
      <c r="D1343" s="34"/>
      <c r="E1343" s="35"/>
      <c r="F1343" s="35"/>
      <c r="G1343" s="35"/>
      <c r="H1343" s="35"/>
      <c r="I1343" s="35"/>
      <c r="J1343" s="35"/>
      <c r="K1343" s="35"/>
      <c r="L1343" s="35"/>
      <c r="M1343" s="36"/>
      <c r="N1343" s="37"/>
      <c r="O1343" s="38"/>
      <c r="P1343" s="39"/>
    </row>
    <row r="1344" spans="1:16" ht="9.75" customHeight="1">
      <c r="A1344" s="5"/>
      <c r="B1344" s="33" t="s">
        <v>258</v>
      </c>
      <c r="C1344" s="33"/>
      <c r="D1344" s="34"/>
      <c r="E1344" s="35"/>
      <c r="F1344" s="35"/>
      <c r="G1344" s="35"/>
      <c r="H1344" s="35"/>
      <c r="I1344" s="35"/>
      <c r="J1344" s="35"/>
      <c r="K1344" s="35"/>
      <c r="L1344" s="35"/>
      <c r="M1344" s="36"/>
      <c r="N1344" s="37"/>
      <c r="O1344" s="38"/>
      <c r="P1344" s="39"/>
    </row>
    <row r="1345" spans="1:16" ht="9.75" customHeight="1">
      <c r="A1345" s="5"/>
      <c r="B1345" s="33" t="s">
        <v>93</v>
      </c>
      <c r="C1345" s="33">
        <v>1</v>
      </c>
      <c r="D1345" s="34">
        <v>1</v>
      </c>
      <c r="E1345" s="35">
        <v>0</v>
      </c>
      <c r="F1345" s="35">
        <v>0</v>
      </c>
      <c r="G1345" s="35">
        <v>0</v>
      </c>
      <c r="H1345" s="35">
        <v>1</v>
      </c>
      <c r="I1345" s="35">
        <v>1</v>
      </c>
      <c r="J1345" s="35">
        <v>1</v>
      </c>
      <c r="K1345" s="35">
        <v>1</v>
      </c>
      <c r="L1345" s="35">
        <v>1</v>
      </c>
      <c r="M1345" s="36">
        <v>1</v>
      </c>
      <c r="N1345" s="37">
        <f>MIN(D1345:M1345)</f>
        <v>0</v>
      </c>
      <c r="O1345" s="38">
        <f>C1345-N1345</f>
        <v>1</v>
      </c>
      <c r="P1345" s="39">
        <f>O1345/C1345</f>
        <v>1</v>
      </c>
    </row>
    <row r="1346" spans="1:16" ht="9.75" customHeight="1">
      <c r="A1346" s="5"/>
      <c r="B1346" s="33" t="s">
        <v>254</v>
      </c>
      <c r="C1346" s="33"/>
      <c r="D1346" s="34"/>
      <c r="E1346" s="35"/>
      <c r="F1346" s="35"/>
      <c r="G1346" s="35"/>
      <c r="H1346" s="35"/>
      <c r="I1346" s="35"/>
      <c r="J1346" s="35"/>
      <c r="K1346" s="35"/>
      <c r="L1346" s="35"/>
      <c r="M1346" s="36"/>
      <c r="N1346" s="37"/>
      <c r="O1346" s="38"/>
      <c r="P1346" s="39"/>
    </row>
    <row r="1347" spans="1:16" ht="9.75" customHeight="1">
      <c r="A1347" s="5"/>
      <c r="B1347" s="33" t="s">
        <v>255</v>
      </c>
      <c r="C1347" s="33"/>
      <c r="D1347" s="34"/>
      <c r="E1347" s="35"/>
      <c r="F1347" s="35"/>
      <c r="G1347" s="35"/>
      <c r="H1347" s="35"/>
      <c r="I1347" s="35"/>
      <c r="J1347" s="35"/>
      <c r="K1347" s="35"/>
      <c r="L1347" s="35"/>
      <c r="M1347" s="36"/>
      <c r="N1347" s="37"/>
      <c r="O1347" s="38"/>
      <c r="P1347" s="39"/>
    </row>
    <row r="1348" spans="1:16" ht="9.75" customHeight="1">
      <c r="A1348" s="5"/>
      <c r="B1348" s="33" t="s">
        <v>5</v>
      </c>
      <c r="C1348" s="33"/>
      <c r="D1348" s="34"/>
      <c r="E1348" s="35"/>
      <c r="F1348" s="35"/>
      <c r="G1348" s="35"/>
      <c r="H1348" s="35"/>
      <c r="I1348" s="35"/>
      <c r="J1348" s="35"/>
      <c r="K1348" s="35"/>
      <c r="L1348" s="35"/>
      <c r="M1348" s="36"/>
      <c r="N1348" s="37"/>
      <c r="O1348" s="38"/>
      <c r="P1348" s="39"/>
    </row>
    <row r="1349" spans="1:16" ht="9.75" customHeight="1">
      <c r="A1349" s="40"/>
      <c r="B1349" s="41" t="s">
        <v>6</v>
      </c>
      <c r="C1349" s="41">
        <f aca="true" t="shared" si="93" ref="C1349:M1349">SUM(C1333:C1348)</f>
        <v>10</v>
      </c>
      <c r="D1349" s="42">
        <f t="shared" si="93"/>
        <v>8</v>
      </c>
      <c r="E1349" s="43">
        <f t="shared" si="93"/>
        <v>7</v>
      </c>
      <c r="F1349" s="43">
        <f t="shared" si="93"/>
        <v>5</v>
      </c>
      <c r="G1349" s="43">
        <f t="shared" si="93"/>
        <v>6</v>
      </c>
      <c r="H1349" s="43">
        <f t="shared" si="93"/>
        <v>6</v>
      </c>
      <c r="I1349" s="43">
        <f t="shared" si="93"/>
        <v>6</v>
      </c>
      <c r="J1349" s="43">
        <f t="shared" si="93"/>
        <v>5</v>
      </c>
      <c r="K1349" s="43">
        <f t="shared" si="93"/>
        <v>5</v>
      </c>
      <c r="L1349" s="43">
        <f t="shared" si="93"/>
        <v>6</v>
      </c>
      <c r="M1349" s="44">
        <f t="shared" si="93"/>
        <v>7</v>
      </c>
      <c r="N1349" s="45">
        <f>MIN(D1349:M1349)</f>
        <v>5</v>
      </c>
      <c r="O1349" s="46">
        <f>C1349-N1349</f>
        <v>5</v>
      </c>
      <c r="P1349" s="47">
        <f>O1349/C1349</f>
        <v>0.5</v>
      </c>
    </row>
    <row r="1350" spans="1:16" ht="9.75" customHeight="1">
      <c r="A1350" s="32" t="s">
        <v>65</v>
      </c>
      <c r="B1350" s="48" t="s">
        <v>0</v>
      </c>
      <c r="C1350" s="48"/>
      <c r="D1350" s="49"/>
      <c r="E1350" s="50"/>
      <c r="F1350" s="50"/>
      <c r="G1350" s="50"/>
      <c r="H1350" s="50"/>
      <c r="I1350" s="50"/>
      <c r="J1350" s="50"/>
      <c r="K1350" s="50"/>
      <c r="L1350" s="50"/>
      <c r="M1350" s="51"/>
      <c r="N1350" s="52"/>
      <c r="O1350" s="53"/>
      <c r="P1350" s="54"/>
    </row>
    <row r="1351" spans="1:16" ht="9.75" customHeight="1">
      <c r="A1351" s="5"/>
      <c r="B1351" s="33" t="s">
        <v>1</v>
      </c>
      <c r="C1351" s="33"/>
      <c r="D1351" s="34"/>
      <c r="E1351" s="35"/>
      <c r="F1351" s="35"/>
      <c r="G1351" s="35"/>
      <c r="H1351" s="35"/>
      <c r="I1351" s="35"/>
      <c r="J1351" s="35"/>
      <c r="K1351" s="35"/>
      <c r="L1351" s="35"/>
      <c r="M1351" s="36"/>
      <c r="N1351" s="37"/>
      <c r="O1351" s="38"/>
      <c r="P1351" s="39"/>
    </row>
    <row r="1352" spans="1:16" ht="9.75" customHeight="1">
      <c r="A1352" s="5"/>
      <c r="B1352" s="33" t="s">
        <v>2</v>
      </c>
      <c r="C1352" s="33"/>
      <c r="D1352" s="34"/>
      <c r="E1352" s="35"/>
      <c r="F1352" s="35"/>
      <c r="G1352" s="35"/>
      <c r="H1352" s="35"/>
      <c r="I1352" s="35"/>
      <c r="J1352" s="35"/>
      <c r="K1352" s="35"/>
      <c r="L1352" s="35"/>
      <c r="M1352" s="36"/>
      <c r="N1352" s="37"/>
      <c r="O1352" s="38"/>
      <c r="P1352" s="39"/>
    </row>
    <row r="1353" spans="1:16" ht="9.75" customHeight="1">
      <c r="A1353" s="5"/>
      <c r="B1353" s="33" t="s">
        <v>460</v>
      </c>
      <c r="C1353" s="33"/>
      <c r="D1353" s="34"/>
      <c r="E1353" s="35"/>
      <c r="F1353" s="35"/>
      <c r="G1353" s="35"/>
      <c r="H1353" s="35"/>
      <c r="I1353" s="35"/>
      <c r="J1353" s="35"/>
      <c r="K1353" s="35"/>
      <c r="L1353" s="35"/>
      <c r="M1353" s="36"/>
      <c r="N1353" s="37"/>
      <c r="O1353" s="38"/>
      <c r="P1353" s="39"/>
    </row>
    <row r="1354" spans="1:16" ht="9.75" customHeight="1">
      <c r="A1354" s="5"/>
      <c r="B1354" s="33" t="s">
        <v>460</v>
      </c>
      <c r="C1354" s="33"/>
      <c r="D1354" s="34"/>
      <c r="E1354" s="35"/>
      <c r="F1354" s="35"/>
      <c r="G1354" s="35"/>
      <c r="H1354" s="35"/>
      <c r="I1354" s="35"/>
      <c r="J1354" s="35"/>
      <c r="K1354" s="35"/>
      <c r="L1354" s="35"/>
      <c r="M1354" s="36"/>
      <c r="N1354" s="37"/>
      <c r="O1354" s="38"/>
      <c r="P1354" s="39"/>
    </row>
    <row r="1355" spans="1:16" ht="9.75" customHeight="1">
      <c r="A1355" s="5"/>
      <c r="B1355" s="33" t="s">
        <v>4</v>
      </c>
      <c r="C1355" s="33"/>
      <c r="D1355" s="34"/>
      <c r="E1355" s="35"/>
      <c r="F1355" s="35"/>
      <c r="G1355" s="35"/>
      <c r="H1355" s="35"/>
      <c r="I1355" s="35"/>
      <c r="J1355" s="35"/>
      <c r="K1355" s="35"/>
      <c r="L1355" s="35"/>
      <c r="M1355" s="36"/>
      <c r="N1355" s="37"/>
      <c r="O1355" s="38"/>
      <c r="P1355" s="39"/>
    </row>
    <row r="1356" spans="1:16" ht="9.75" customHeight="1">
      <c r="A1356" s="5"/>
      <c r="B1356" s="33" t="s">
        <v>320</v>
      </c>
      <c r="C1356" s="33">
        <v>20</v>
      </c>
      <c r="D1356" s="34">
        <v>17</v>
      </c>
      <c r="E1356" s="35">
        <v>15</v>
      </c>
      <c r="F1356" s="35">
        <v>11</v>
      </c>
      <c r="G1356" s="35">
        <v>6</v>
      </c>
      <c r="H1356" s="35">
        <v>4</v>
      </c>
      <c r="I1356" s="35">
        <v>6</v>
      </c>
      <c r="J1356" s="35">
        <v>8</v>
      </c>
      <c r="K1356" s="35">
        <v>9</v>
      </c>
      <c r="L1356" s="35">
        <v>10</v>
      </c>
      <c r="M1356" s="36">
        <v>11</v>
      </c>
      <c r="N1356" s="37">
        <f>MIN(D1356:M1356)</f>
        <v>4</v>
      </c>
      <c r="O1356" s="38">
        <f>C1356-N1356</f>
        <v>16</v>
      </c>
      <c r="P1356" s="39">
        <f>O1356/C1356</f>
        <v>0.8</v>
      </c>
    </row>
    <row r="1357" spans="1:16" ht="9.75" customHeight="1">
      <c r="A1357" s="5"/>
      <c r="B1357" s="33" t="s">
        <v>258</v>
      </c>
      <c r="C1357" s="33"/>
      <c r="D1357" s="34"/>
      <c r="E1357" s="35"/>
      <c r="F1357" s="35"/>
      <c r="G1357" s="35"/>
      <c r="H1357" s="35"/>
      <c r="I1357" s="35"/>
      <c r="J1357" s="35"/>
      <c r="K1357" s="35"/>
      <c r="L1357" s="35"/>
      <c r="M1357" s="36"/>
      <c r="N1357" s="37"/>
      <c r="O1357" s="38"/>
      <c r="P1357" s="39"/>
    </row>
    <row r="1358" spans="1:16" ht="9.75" customHeight="1">
      <c r="A1358" s="5"/>
      <c r="B1358" s="33" t="s">
        <v>258</v>
      </c>
      <c r="C1358" s="33"/>
      <c r="D1358" s="34"/>
      <c r="E1358" s="35"/>
      <c r="F1358" s="35"/>
      <c r="G1358" s="35"/>
      <c r="H1358" s="35"/>
      <c r="I1358" s="35"/>
      <c r="J1358" s="35"/>
      <c r="K1358" s="35"/>
      <c r="L1358" s="35"/>
      <c r="M1358" s="36"/>
      <c r="N1358" s="37"/>
      <c r="O1358" s="38"/>
      <c r="P1358" s="39"/>
    </row>
    <row r="1359" spans="1:16" ht="9.75" customHeight="1">
      <c r="A1359" s="5"/>
      <c r="B1359" s="33" t="s">
        <v>258</v>
      </c>
      <c r="C1359" s="33"/>
      <c r="D1359" s="34"/>
      <c r="E1359" s="35"/>
      <c r="F1359" s="35"/>
      <c r="G1359" s="35"/>
      <c r="H1359" s="35"/>
      <c r="I1359" s="35"/>
      <c r="J1359" s="35"/>
      <c r="K1359" s="35"/>
      <c r="L1359" s="35"/>
      <c r="M1359" s="36"/>
      <c r="N1359" s="37"/>
      <c r="O1359" s="38"/>
      <c r="P1359" s="39"/>
    </row>
    <row r="1360" spans="1:16" ht="9.75" customHeight="1">
      <c r="A1360" s="5"/>
      <c r="B1360" s="33" t="s">
        <v>258</v>
      </c>
      <c r="C1360" s="33"/>
      <c r="D1360" s="34"/>
      <c r="E1360" s="35"/>
      <c r="F1360" s="35"/>
      <c r="G1360" s="35"/>
      <c r="H1360" s="35"/>
      <c r="I1360" s="35"/>
      <c r="J1360" s="35"/>
      <c r="K1360" s="35"/>
      <c r="L1360" s="35"/>
      <c r="M1360" s="36"/>
      <c r="N1360" s="37"/>
      <c r="O1360" s="38"/>
      <c r="P1360" s="39"/>
    </row>
    <row r="1361" spans="1:16" ht="9.75" customHeight="1">
      <c r="A1361" s="5"/>
      <c r="B1361" s="33" t="s">
        <v>258</v>
      </c>
      <c r="C1361" s="33"/>
      <c r="D1361" s="34"/>
      <c r="E1361" s="35"/>
      <c r="F1361" s="35"/>
      <c r="G1361" s="35"/>
      <c r="H1361" s="35"/>
      <c r="I1361" s="35"/>
      <c r="J1361" s="35"/>
      <c r="K1361" s="35"/>
      <c r="L1361" s="35"/>
      <c r="M1361" s="36"/>
      <c r="N1361" s="37"/>
      <c r="O1361" s="38"/>
      <c r="P1361" s="39"/>
    </row>
    <row r="1362" spans="1:16" ht="9.75" customHeight="1">
      <c r="A1362" s="5"/>
      <c r="B1362" s="33" t="s">
        <v>93</v>
      </c>
      <c r="C1362" s="33"/>
      <c r="D1362" s="34"/>
      <c r="E1362" s="35"/>
      <c r="F1362" s="35"/>
      <c r="G1362" s="35"/>
      <c r="H1362" s="35"/>
      <c r="I1362" s="35"/>
      <c r="J1362" s="35"/>
      <c r="K1362" s="35"/>
      <c r="L1362" s="35"/>
      <c r="M1362" s="36"/>
      <c r="N1362" s="37"/>
      <c r="O1362" s="38"/>
      <c r="P1362" s="39"/>
    </row>
    <row r="1363" spans="1:16" ht="9.75" customHeight="1">
      <c r="A1363" s="5"/>
      <c r="B1363" s="33" t="s">
        <v>254</v>
      </c>
      <c r="C1363" s="33"/>
      <c r="D1363" s="34"/>
      <c r="E1363" s="35"/>
      <c r="F1363" s="35"/>
      <c r="G1363" s="35"/>
      <c r="H1363" s="35"/>
      <c r="I1363" s="35"/>
      <c r="J1363" s="35"/>
      <c r="K1363" s="35"/>
      <c r="L1363" s="35"/>
      <c r="M1363" s="36"/>
      <c r="N1363" s="37"/>
      <c r="O1363" s="38"/>
      <c r="P1363" s="39"/>
    </row>
    <row r="1364" spans="1:16" ht="9.75" customHeight="1">
      <c r="A1364" s="5"/>
      <c r="B1364" s="33" t="s">
        <v>255</v>
      </c>
      <c r="C1364" s="33"/>
      <c r="D1364" s="34"/>
      <c r="E1364" s="35"/>
      <c r="F1364" s="35"/>
      <c r="G1364" s="35"/>
      <c r="H1364" s="35"/>
      <c r="I1364" s="35"/>
      <c r="J1364" s="35"/>
      <c r="K1364" s="35"/>
      <c r="L1364" s="35"/>
      <c r="M1364" s="36"/>
      <c r="N1364" s="37"/>
      <c r="O1364" s="38"/>
      <c r="P1364" s="39"/>
    </row>
    <row r="1365" spans="1:16" ht="9.75" customHeight="1">
      <c r="A1365" s="5"/>
      <c r="B1365" s="33" t="s">
        <v>5</v>
      </c>
      <c r="C1365" s="33">
        <v>7</v>
      </c>
      <c r="D1365" s="34">
        <v>5</v>
      </c>
      <c r="E1365" s="35">
        <v>3</v>
      </c>
      <c r="F1365" s="35">
        <v>3</v>
      </c>
      <c r="G1365" s="35">
        <v>3</v>
      </c>
      <c r="H1365" s="35">
        <v>1</v>
      </c>
      <c r="I1365" s="35">
        <v>2</v>
      </c>
      <c r="J1365" s="35">
        <v>2</v>
      </c>
      <c r="K1365" s="35">
        <v>3</v>
      </c>
      <c r="L1365" s="35">
        <v>3</v>
      </c>
      <c r="M1365" s="36">
        <v>3</v>
      </c>
      <c r="N1365" s="37">
        <f>MIN(D1365:M1365)</f>
        <v>1</v>
      </c>
      <c r="O1365" s="38">
        <f>C1365-N1365</f>
        <v>6</v>
      </c>
      <c r="P1365" s="39">
        <f>O1365/C1365</f>
        <v>0.8571428571428571</v>
      </c>
    </row>
    <row r="1366" spans="1:16" ht="9.75" customHeight="1">
      <c r="A1366" s="40"/>
      <c r="B1366" s="41" t="s">
        <v>6</v>
      </c>
      <c r="C1366" s="41">
        <f aca="true" t="shared" si="94" ref="C1366:M1366">SUM(C1350:C1365)</f>
        <v>27</v>
      </c>
      <c r="D1366" s="42">
        <f t="shared" si="94"/>
        <v>22</v>
      </c>
      <c r="E1366" s="43">
        <f t="shared" si="94"/>
        <v>18</v>
      </c>
      <c r="F1366" s="43">
        <f t="shared" si="94"/>
        <v>14</v>
      </c>
      <c r="G1366" s="43">
        <f t="shared" si="94"/>
        <v>9</v>
      </c>
      <c r="H1366" s="43">
        <f t="shared" si="94"/>
        <v>5</v>
      </c>
      <c r="I1366" s="43">
        <f t="shared" si="94"/>
        <v>8</v>
      </c>
      <c r="J1366" s="43">
        <f t="shared" si="94"/>
        <v>10</v>
      </c>
      <c r="K1366" s="43">
        <f t="shared" si="94"/>
        <v>12</v>
      </c>
      <c r="L1366" s="43">
        <f t="shared" si="94"/>
        <v>13</v>
      </c>
      <c r="M1366" s="44">
        <f t="shared" si="94"/>
        <v>14</v>
      </c>
      <c r="N1366" s="45">
        <f>MIN(D1366:M1366)</f>
        <v>5</v>
      </c>
      <c r="O1366" s="46">
        <f>C1366-N1366</f>
        <v>22</v>
      </c>
      <c r="P1366" s="47">
        <f>O1366/C1366</f>
        <v>0.8148148148148148</v>
      </c>
    </row>
    <row r="1367" spans="1:16" ht="9.75" customHeight="1">
      <c r="A1367" s="32" t="s">
        <v>66</v>
      </c>
      <c r="B1367" s="48" t="s">
        <v>0</v>
      </c>
      <c r="C1367" s="48"/>
      <c r="D1367" s="49"/>
      <c r="E1367" s="50"/>
      <c r="F1367" s="50"/>
      <c r="G1367" s="50"/>
      <c r="H1367" s="50"/>
      <c r="I1367" s="50"/>
      <c r="J1367" s="50"/>
      <c r="K1367" s="50"/>
      <c r="L1367" s="50"/>
      <c r="M1367" s="51"/>
      <c r="N1367" s="52"/>
      <c r="O1367" s="53"/>
      <c r="P1367" s="54"/>
    </row>
    <row r="1368" spans="1:16" ht="9.75" customHeight="1">
      <c r="A1368" s="5"/>
      <c r="B1368" s="33" t="s">
        <v>1</v>
      </c>
      <c r="C1368" s="33"/>
      <c r="D1368" s="34"/>
      <c r="E1368" s="35"/>
      <c r="F1368" s="35"/>
      <c r="G1368" s="35"/>
      <c r="H1368" s="35"/>
      <c r="I1368" s="35"/>
      <c r="J1368" s="35"/>
      <c r="K1368" s="35"/>
      <c r="L1368" s="35"/>
      <c r="M1368" s="36"/>
      <c r="N1368" s="37"/>
      <c r="O1368" s="38"/>
      <c r="P1368" s="39"/>
    </row>
    <row r="1369" spans="1:16" ht="9.75" customHeight="1">
      <c r="A1369" s="5"/>
      <c r="B1369" s="33" t="s">
        <v>2</v>
      </c>
      <c r="C1369" s="33"/>
      <c r="D1369" s="34"/>
      <c r="E1369" s="35"/>
      <c r="F1369" s="35"/>
      <c r="G1369" s="35"/>
      <c r="H1369" s="35"/>
      <c r="I1369" s="35"/>
      <c r="J1369" s="35"/>
      <c r="K1369" s="35"/>
      <c r="L1369" s="35"/>
      <c r="M1369" s="36"/>
      <c r="N1369" s="37"/>
      <c r="O1369" s="38"/>
      <c r="P1369" s="39"/>
    </row>
    <row r="1370" spans="1:16" ht="9.75" customHeight="1">
      <c r="A1370" s="5"/>
      <c r="B1370" s="33" t="s">
        <v>460</v>
      </c>
      <c r="C1370" s="33"/>
      <c r="D1370" s="34"/>
      <c r="E1370" s="35"/>
      <c r="F1370" s="35"/>
      <c r="G1370" s="35"/>
      <c r="H1370" s="35"/>
      <c r="I1370" s="35"/>
      <c r="J1370" s="35"/>
      <c r="K1370" s="35"/>
      <c r="L1370" s="35"/>
      <c r="M1370" s="36"/>
      <c r="N1370" s="37"/>
      <c r="O1370" s="38"/>
      <c r="P1370" s="39"/>
    </row>
    <row r="1371" spans="1:16" ht="9.75" customHeight="1">
      <c r="A1371" s="5"/>
      <c r="B1371" s="33" t="s">
        <v>460</v>
      </c>
      <c r="C1371" s="33"/>
      <c r="D1371" s="34"/>
      <c r="E1371" s="35"/>
      <c r="F1371" s="35"/>
      <c r="G1371" s="35"/>
      <c r="H1371" s="35"/>
      <c r="I1371" s="35"/>
      <c r="J1371" s="35"/>
      <c r="K1371" s="35"/>
      <c r="L1371" s="35"/>
      <c r="M1371" s="36"/>
      <c r="N1371" s="37"/>
      <c r="O1371" s="38"/>
      <c r="P1371" s="39"/>
    </row>
    <row r="1372" spans="1:16" ht="9.75" customHeight="1">
      <c r="A1372" s="5"/>
      <c r="B1372" s="33" t="s">
        <v>4</v>
      </c>
      <c r="C1372" s="33"/>
      <c r="D1372" s="34"/>
      <c r="E1372" s="35"/>
      <c r="F1372" s="35"/>
      <c r="G1372" s="35"/>
      <c r="H1372" s="35"/>
      <c r="I1372" s="35"/>
      <c r="J1372" s="35"/>
      <c r="K1372" s="35"/>
      <c r="L1372" s="35"/>
      <c r="M1372" s="36"/>
      <c r="N1372" s="37"/>
      <c r="O1372" s="38"/>
      <c r="P1372" s="39"/>
    </row>
    <row r="1373" spans="1:16" ht="9.75" customHeight="1">
      <c r="A1373" s="5"/>
      <c r="B1373" s="33" t="s">
        <v>270</v>
      </c>
      <c r="C1373" s="33">
        <v>1</v>
      </c>
      <c r="D1373" s="34">
        <v>0</v>
      </c>
      <c r="E1373" s="35">
        <v>0</v>
      </c>
      <c r="F1373" s="35">
        <v>0</v>
      </c>
      <c r="G1373" s="35">
        <v>0</v>
      </c>
      <c r="H1373" s="35">
        <v>0</v>
      </c>
      <c r="I1373" s="35">
        <v>0</v>
      </c>
      <c r="J1373" s="35">
        <v>0</v>
      </c>
      <c r="K1373" s="35">
        <v>1</v>
      </c>
      <c r="L1373" s="35">
        <v>1</v>
      </c>
      <c r="M1373" s="36">
        <v>1</v>
      </c>
      <c r="N1373" s="37">
        <f>MIN(D1373:M1373)</f>
        <v>0</v>
      </c>
      <c r="O1373" s="38">
        <f>C1373-N1373</f>
        <v>1</v>
      </c>
      <c r="P1373" s="39">
        <f>O1373/C1373</f>
        <v>1</v>
      </c>
    </row>
    <row r="1374" spans="1:16" ht="9.75" customHeight="1">
      <c r="A1374" s="5"/>
      <c r="B1374" s="33" t="s">
        <v>258</v>
      </c>
      <c r="C1374" s="33"/>
      <c r="D1374" s="34"/>
      <c r="E1374" s="35"/>
      <c r="F1374" s="35"/>
      <c r="G1374" s="35"/>
      <c r="H1374" s="35"/>
      <c r="I1374" s="35"/>
      <c r="J1374" s="35"/>
      <c r="K1374" s="35"/>
      <c r="L1374" s="35"/>
      <c r="M1374" s="36"/>
      <c r="N1374" s="37"/>
      <c r="O1374" s="38"/>
      <c r="P1374" s="39"/>
    </row>
    <row r="1375" spans="1:16" ht="9.75" customHeight="1">
      <c r="A1375" s="5"/>
      <c r="B1375" s="33" t="s">
        <v>258</v>
      </c>
      <c r="C1375" s="33"/>
      <c r="D1375" s="34"/>
      <c r="E1375" s="35"/>
      <c r="F1375" s="35"/>
      <c r="G1375" s="35"/>
      <c r="H1375" s="35"/>
      <c r="I1375" s="35"/>
      <c r="J1375" s="35"/>
      <c r="K1375" s="35"/>
      <c r="L1375" s="35"/>
      <c r="M1375" s="36"/>
      <c r="N1375" s="37"/>
      <c r="O1375" s="38"/>
      <c r="P1375" s="39"/>
    </row>
    <row r="1376" spans="1:16" ht="9.75" customHeight="1">
      <c r="A1376" s="5"/>
      <c r="B1376" s="33" t="s">
        <v>258</v>
      </c>
      <c r="C1376" s="33"/>
      <c r="D1376" s="34"/>
      <c r="E1376" s="35"/>
      <c r="F1376" s="35"/>
      <c r="G1376" s="35"/>
      <c r="H1376" s="35"/>
      <c r="I1376" s="35"/>
      <c r="J1376" s="35"/>
      <c r="K1376" s="35"/>
      <c r="L1376" s="35"/>
      <c r="M1376" s="36"/>
      <c r="N1376" s="37"/>
      <c r="O1376" s="38"/>
      <c r="P1376" s="39"/>
    </row>
    <row r="1377" spans="1:16" ht="9.75" customHeight="1">
      <c r="A1377" s="5"/>
      <c r="B1377" s="33" t="s">
        <v>258</v>
      </c>
      <c r="C1377" s="33"/>
      <c r="D1377" s="34"/>
      <c r="E1377" s="35"/>
      <c r="F1377" s="35"/>
      <c r="G1377" s="35"/>
      <c r="H1377" s="35"/>
      <c r="I1377" s="35"/>
      <c r="J1377" s="35"/>
      <c r="K1377" s="35"/>
      <c r="L1377" s="35"/>
      <c r="M1377" s="36"/>
      <c r="N1377" s="37"/>
      <c r="O1377" s="38"/>
      <c r="P1377" s="39"/>
    </row>
    <row r="1378" spans="1:16" ht="9.75" customHeight="1">
      <c r="A1378" s="5"/>
      <c r="B1378" s="33" t="s">
        <v>258</v>
      </c>
      <c r="C1378" s="33"/>
      <c r="D1378" s="34"/>
      <c r="E1378" s="35"/>
      <c r="F1378" s="35"/>
      <c r="G1378" s="35"/>
      <c r="H1378" s="35"/>
      <c r="I1378" s="35"/>
      <c r="J1378" s="35"/>
      <c r="K1378" s="35"/>
      <c r="L1378" s="35"/>
      <c r="M1378" s="36"/>
      <c r="N1378" s="37"/>
      <c r="O1378" s="38"/>
      <c r="P1378" s="39"/>
    </row>
    <row r="1379" spans="1:16" ht="9.75" customHeight="1">
      <c r="A1379" s="5"/>
      <c r="B1379" s="33" t="s">
        <v>93</v>
      </c>
      <c r="C1379" s="33">
        <v>6</v>
      </c>
      <c r="D1379" s="34">
        <v>4</v>
      </c>
      <c r="E1379" s="35">
        <v>3</v>
      </c>
      <c r="F1379" s="35">
        <v>1</v>
      </c>
      <c r="G1379" s="35">
        <v>1</v>
      </c>
      <c r="H1379" s="35">
        <v>1</v>
      </c>
      <c r="I1379" s="35">
        <v>1</v>
      </c>
      <c r="J1379" s="35">
        <v>2</v>
      </c>
      <c r="K1379" s="35">
        <v>2</v>
      </c>
      <c r="L1379" s="35">
        <v>3</v>
      </c>
      <c r="M1379" s="36">
        <v>3</v>
      </c>
      <c r="N1379" s="37">
        <f>MIN(D1379:M1379)</f>
        <v>1</v>
      </c>
      <c r="O1379" s="38">
        <f>C1379-N1379</f>
        <v>5</v>
      </c>
      <c r="P1379" s="39">
        <f>O1379/C1379</f>
        <v>0.8333333333333334</v>
      </c>
    </row>
    <row r="1380" spans="1:16" ht="9.75" customHeight="1">
      <c r="A1380" s="5"/>
      <c r="B1380" s="33" t="s">
        <v>254</v>
      </c>
      <c r="C1380" s="33"/>
      <c r="D1380" s="34"/>
      <c r="E1380" s="35"/>
      <c r="F1380" s="35"/>
      <c r="G1380" s="35"/>
      <c r="H1380" s="35"/>
      <c r="I1380" s="35"/>
      <c r="J1380" s="35"/>
      <c r="K1380" s="35"/>
      <c r="L1380" s="35"/>
      <c r="M1380" s="36"/>
      <c r="N1380" s="37"/>
      <c r="O1380" s="38"/>
      <c r="P1380" s="39"/>
    </row>
    <row r="1381" spans="1:16" ht="9.75" customHeight="1">
      <c r="A1381" s="5"/>
      <c r="B1381" s="33" t="s">
        <v>255</v>
      </c>
      <c r="C1381" s="33"/>
      <c r="D1381" s="34"/>
      <c r="E1381" s="35"/>
      <c r="F1381" s="35"/>
      <c r="G1381" s="35"/>
      <c r="H1381" s="35"/>
      <c r="I1381" s="35"/>
      <c r="J1381" s="35"/>
      <c r="K1381" s="35"/>
      <c r="L1381" s="35"/>
      <c r="M1381" s="36"/>
      <c r="N1381" s="37"/>
      <c r="O1381" s="38"/>
      <c r="P1381" s="39"/>
    </row>
    <row r="1382" spans="1:16" ht="9.75" customHeight="1">
      <c r="A1382" s="5"/>
      <c r="B1382" s="33" t="s">
        <v>5</v>
      </c>
      <c r="C1382" s="33"/>
      <c r="D1382" s="34"/>
      <c r="E1382" s="35"/>
      <c r="F1382" s="35"/>
      <c r="G1382" s="35"/>
      <c r="H1382" s="35"/>
      <c r="I1382" s="35"/>
      <c r="J1382" s="35"/>
      <c r="K1382" s="35"/>
      <c r="L1382" s="35"/>
      <c r="M1382" s="36"/>
      <c r="N1382" s="37"/>
      <c r="O1382" s="38"/>
      <c r="P1382" s="39"/>
    </row>
    <row r="1383" spans="1:16" ht="9.75" customHeight="1">
      <c r="A1383" s="40"/>
      <c r="B1383" s="41" t="s">
        <v>6</v>
      </c>
      <c r="C1383" s="41">
        <f aca="true" t="shared" si="95" ref="C1383:M1383">SUM(C1367:C1382)</f>
        <v>7</v>
      </c>
      <c r="D1383" s="42">
        <f t="shared" si="95"/>
        <v>4</v>
      </c>
      <c r="E1383" s="43">
        <f t="shared" si="95"/>
        <v>3</v>
      </c>
      <c r="F1383" s="43">
        <f t="shared" si="95"/>
        <v>1</v>
      </c>
      <c r="G1383" s="43">
        <f t="shared" si="95"/>
        <v>1</v>
      </c>
      <c r="H1383" s="43">
        <f t="shared" si="95"/>
        <v>1</v>
      </c>
      <c r="I1383" s="43">
        <f t="shared" si="95"/>
        <v>1</v>
      </c>
      <c r="J1383" s="43">
        <f t="shared" si="95"/>
        <v>2</v>
      </c>
      <c r="K1383" s="43">
        <f t="shared" si="95"/>
        <v>3</v>
      </c>
      <c r="L1383" s="43">
        <f t="shared" si="95"/>
        <v>4</v>
      </c>
      <c r="M1383" s="44">
        <f t="shared" si="95"/>
        <v>4</v>
      </c>
      <c r="N1383" s="45">
        <f>MIN(D1383:M1383)</f>
        <v>1</v>
      </c>
      <c r="O1383" s="46">
        <f>C1383-N1383</f>
        <v>6</v>
      </c>
      <c r="P1383" s="47">
        <f>O1383/C1383</f>
        <v>0.8571428571428571</v>
      </c>
    </row>
    <row r="1384" spans="1:16" ht="9.75" customHeight="1">
      <c r="A1384" s="32" t="s">
        <v>101</v>
      </c>
      <c r="B1384" s="48" t="s">
        <v>0</v>
      </c>
      <c r="C1384" s="48"/>
      <c r="D1384" s="49"/>
      <c r="E1384" s="50"/>
      <c r="F1384" s="50"/>
      <c r="G1384" s="50"/>
      <c r="H1384" s="50"/>
      <c r="I1384" s="50"/>
      <c r="J1384" s="50"/>
      <c r="K1384" s="50"/>
      <c r="L1384" s="50"/>
      <c r="M1384" s="51"/>
      <c r="N1384" s="52"/>
      <c r="O1384" s="53"/>
      <c r="P1384" s="54"/>
    </row>
    <row r="1385" spans="1:16" ht="9.75" customHeight="1">
      <c r="A1385" s="5"/>
      <c r="B1385" s="33" t="s">
        <v>1</v>
      </c>
      <c r="C1385" s="33"/>
      <c r="D1385" s="34"/>
      <c r="E1385" s="35"/>
      <c r="F1385" s="35"/>
      <c r="G1385" s="35"/>
      <c r="H1385" s="35"/>
      <c r="I1385" s="35"/>
      <c r="J1385" s="35"/>
      <c r="K1385" s="35"/>
      <c r="L1385" s="35"/>
      <c r="M1385" s="36"/>
      <c r="N1385" s="37"/>
      <c r="O1385" s="38"/>
      <c r="P1385" s="39"/>
    </row>
    <row r="1386" spans="1:16" ht="9.75" customHeight="1">
      <c r="A1386" s="5"/>
      <c r="B1386" s="33" t="s">
        <v>2</v>
      </c>
      <c r="C1386" s="33"/>
      <c r="D1386" s="34"/>
      <c r="E1386" s="35"/>
      <c r="F1386" s="35"/>
      <c r="G1386" s="35"/>
      <c r="H1386" s="35"/>
      <c r="I1386" s="35"/>
      <c r="J1386" s="35"/>
      <c r="K1386" s="35"/>
      <c r="L1386" s="35"/>
      <c r="M1386" s="36"/>
      <c r="N1386" s="37"/>
      <c r="O1386" s="38"/>
      <c r="P1386" s="39"/>
    </row>
    <row r="1387" spans="1:16" ht="9.75" customHeight="1">
      <c r="A1387" s="5"/>
      <c r="B1387" s="33" t="s">
        <v>457</v>
      </c>
      <c r="C1387" s="33">
        <v>101</v>
      </c>
      <c r="D1387" s="34">
        <v>63</v>
      </c>
      <c r="E1387" s="35">
        <v>48</v>
      </c>
      <c r="F1387" s="35">
        <v>25</v>
      </c>
      <c r="G1387" s="35">
        <v>8</v>
      </c>
      <c r="H1387" s="35">
        <v>6</v>
      </c>
      <c r="I1387" s="35">
        <v>8</v>
      </c>
      <c r="J1387" s="35">
        <v>12</v>
      </c>
      <c r="K1387" s="35">
        <v>19</v>
      </c>
      <c r="L1387" s="35">
        <v>40</v>
      </c>
      <c r="M1387" s="36">
        <v>42</v>
      </c>
      <c r="N1387" s="37">
        <f>MIN(D1387:M1387)</f>
        <v>6</v>
      </c>
      <c r="O1387" s="38">
        <f>C1387-N1387</f>
        <v>95</v>
      </c>
      <c r="P1387" s="39">
        <f>O1387/C1387</f>
        <v>0.9405940594059405</v>
      </c>
    </row>
    <row r="1388" spans="1:16" ht="9.75" customHeight="1">
      <c r="A1388" s="5"/>
      <c r="B1388" s="33" t="s">
        <v>460</v>
      </c>
      <c r="C1388" s="33"/>
      <c r="D1388" s="34"/>
      <c r="E1388" s="35"/>
      <c r="F1388" s="35"/>
      <c r="G1388" s="35"/>
      <c r="H1388" s="35"/>
      <c r="I1388" s="35"/>
      <c r="J1388" s="35"/>
      <c r="K1388" s="35"/>
      <c r="L1388" s="35"/>
      <c r="M1388" s="36"/>
      <c r="N1388" s="37"/>
      <c r="O1388" s="38"/>
      <c r="P1388" s="39"/>
    </row>
    <row r="1389" spans="1:16" ht="9.75" customHeight="1">
      <c r="A1389" s="5"/>
      <c r="B1389" s="33" t="s">
        <v>4</v>
      </c>
      <c r="C1389" s="33"/>
      <c r="D1389" s="34"/>
      <c r="E1389" s="35"/>
      <c r="F1389" s="35"/>
      <c r="G1389" s="35"/>
      <c r="H1389" s="35"/>
      <c r="I1389" s="35"/>
      <c r="J1389" s="35"/>
      <c r="K1389" s="35"/>
      <c r="L1389" s="35"/>
      <c r="M1389" s="36"/>
      <c r="N1389" s="37"/>
      <c r="O1389" s="38"/>
      <c r="P1389" s="39"/>
    </row>
    <row r="1390" spans="1:16" ht="9.75" customHeight="1">
      <c r="A1390" s="5"/>
      <c r="B1390" s="33" t="s">
        <v>271</v>
      </c>
      <c r="C1390" s="33">
        <v>4</v>
      </c>
      <c r="D1390" s="34">
        <v>2</v>
      </c>
      <c r="E1390" s="35">
        <v>1</v>
      </c>
      <c r="F1390" s="35">
        <v>0</v>
      </c>
      <c r="G1390" s="35">
        <v>0</v>
      </c>
      <c r="H1390" s="35">
        <v>0</v>
      </c>
      <c r="I1390" s="35">
        <v>1</v>
      </c>
      <c r="J1390" s="35">
        <v>1</v>
      </c>
      <c r="K1390" s="35">
        <v>1</v>
      </c>
      <c r="L1390" s="35">
        <v>0</v>
      </c>
      <c r="M1390" s="36">
        <v>0</v>
      </c>
      <c r="N1390" s="37">
        <f>MIN(D1390:M1390)</f>
        <v>0</v>
      </c>
      <c r="O1390" s="38">
        <f>C1390-N1390</f>
        <v>4</v>
      </c>
      <c r="P1390" s="39">
        <f>O1390/C1390</f>
        <v>1</v>
      </c>
    </row>
    <row r="1391" spans="1:16" ht="9.75" customHeight="1">
      <c r="A1391" s="5"/>
      <c r="B1391" s="33" t="s">
        <v>325</v>
      </c>
      <c r="C1391" s="33">
        <v>17</v>
      </c>
      <c r="D1391" s="34">
        <v>16</v>
      </c>
      <c r="E1391" s="35">
        <v>14</v>
      </c>
      <c r="F1391" s="35">
        <v>9</v>
      </c>
      <c r="G1391" s="35">
        <v>9</v>
      </c>
      <c r="H1391" s="35">
        <v>7</v>
      </c>
      <c r="I1391" s="35">
        <v>7</v>
      </c>
      <c r="J1391" s="35">
        <v>6</v>
      </c>
      <c r="K1391" s="35">
        <v>6</v>
      </c>
      <c r="L1391" s="35">
        <v>11</v>
      </c>
      <c r="M1391" s="36">
        <v>11</v>
      </c>
      <c r="N1391" s="37">
        <f>MIN(D1391:M1391)</f>
        <v>6</v>
      </c>
      <c r="O1391" s="38">
        <f>C1391-N1391</f>
        <v>11</v>
      </c>
      <c r="P1391" s="39">
        <f>O1391/C1391</f>
        <v>0.6470588235294118</v>
      </c>
    </row>
    <row r="1392" spans="1:16" ht="9.75" customHeight="1">
      <c r="A1392" s="5"/>
      <c r="B1392" s="33" t="s">
        <v>258</v>
      </c>
      <c r="C1392" s="33"/>
      <c r="D1392" s="34"/>
      <c r="E1392" s="35"/>
      <c r="F1392" s="35"/>
      <c r="G1392" s="35"/>
      <c r="H1392" s="35"/>
      <c r="I1392" s="35"/>
      <c r="J1392" s="35"/>
      <c r="K1392" s="35"/>
      <c r="L1392" s="35"/>
      <c r="M1392" s="36"/>
      <c r="N1392" s="37"/>
      <c r="O1392" s="38"/>
      <c r="P1392" s="39"/>
    </row>
    <row r="1393" spans="1:16" ht="9.75" customHeight="1">
      <c r="A1393" s="5"/>
      <c r="B1393" s="33" t="s">
        <v>258</v>
      </c>
      <c r="C1393" s="33"/>
      <c r="D1393" s="34"/>
      <c r="E1393" s="35"/>
      <c r="F1393" s="35"/>
      <c r="G1393" s="35"/>
      <c r="H1393" s="35"/>
      <c r="I1393" s="35"/>
      <c r="J1393" s="35"/>
      <c r="K1393" s="35"/>
      <c r="L1393" s="35"/>
      <c r="M1393" s="36"/>
      <c r="N1393" s="37"/>
      <c r="O1393" s="38"/>
      <c r="P1393" s="39"/>
    </row>
    <row r="1394" spans="1:16" ht="9.75" customHeight="1">
      <c r="A1394" s="5"/>
      <c r="B1394" s="33" t="s">
        <v>258</v>
      </c>
      <c r="C1394" s="33"/>
      <c r="D1394" s="34"/>
      <c r="E1394" s="35"/>
      <c r="F1394" s="35"/>
      <c r="G1394" s="35"/>
      <c r="H1394" s="35"/>
      <c r="I1394" s="35"/>
      <c r="J1394" s="35"/>
      <c r="K1394" s="35"/>
      <c r="L1394" s="35"/>
      <c r="M1394" s="36"/>
      <c r="N1394" s="37"/>
      <c r="O1394" s="38"/>
      <c r="P1394" s="39"/>
    </row>
    <row r="1395" spans="1:16" ht="9.75" customHeight="1">
      <c r="A1395" s="5"/>
      <c r="B1395" s="33" t="s">
        <v>258</v>
      </c>
      <c r="C1395" s="33"/>
      <c r="D1395" s="34"/>
      <c r="E1395" s="35"/>
      <c r="F1395" s="35"/>
      <c r="G1395" s="35"/>
      <c r="H1395" s="35"/>
      <c r="I1395" s="35"/>
      <c r="J1395" s="35"/>
      <c r="K1395" s="35"/>
      <c r="L1395" s="35"/>
      <c r="M1395" s="36"/>
      <c r="N1395" s="37"/>
      <c r="O1395" s="38"/>
      <c r="P1395" s="39"/>
    </row>
    <row r="1396" spans="1:16" ht="9.75" customHeight="1">
      <c r="A1396" s="5"/>
      <c r="B1396" s="33" t="s">
        <v>93</v>
      </c>
      <c r="C1396" s="33">
        <v>10</v>
      </c>
      <c r="D1396" s="34">
        <v>9</v>
      </c>
      <c r="E1396" s="35">
        <v>9</v>
      </c>
      <c r="F1396" s="35">
        <v>7</v>
      </c>
      <c r="G1396" s="35">
        <v>4</v>
      </c>
      <c r="H1396" s="35">
        <v>3</v>
      </c>
      <c r="I1396" s="35">
        <v>4</v>
      </c>
      <c r="J1396" s="35">
        <v>4</v>
      </c>
      <c r="K1396" s="35">
        <v>4</v>
      </c>
      <c r="L1396" s="35">
        <v>5</v>
      </c>
      <c r="M1396" s="36">
        <v>6</v>
      </c>
      <c r="N1396" s="37">
        <f>MIN(D1396:M1396)</f>
        <v>3</v>
      </c>
      <c r="O1396" s="38">
        <f>C1396-N1396</f>
        <v>7</v>
      </c>
      <c r="P1396" s="39">
        <f>O1396/C1396</f>
        <v>0.7</v>
      </c>
    </row>
    <row r="1397" spans="1:16" ht="9.75" customHeight="1">
      <c r="A1397" s="5"/>
      <c r="B1397" s="33" t="s">
        <v>254</v>
      </c>
      <c r="C1397" s="33"/>
      <c r="D1397" s="34"/>
      <c r="E1397" s="35"/>
      <c r="F1397" s="35"/>
      <c r="G1397" s="35"/>
      <c r="H1397" s="35"/>
      <c r="I1397" s="35"/>
      <c r="J1397" s="35"/>
      <c r="K1397" s="35"/>
      <c r="L1397" s="35"/>
      <c r="M1397" s="36"/>
      <c r="N1397" s="37"/>
      <c r="O1397" s="38"/>
      <c r="P1397" s="39"/>
    </row>
    <row r="1398" spans="1:16" ht="9.75" customHeight="1">
      <c r="A1398" s="5"/>
      <c r="B1398" s="33" t="s">
        <v>255</v>
      </c>
      <c r="C1398" s="33"/>
      <c r="D1398" s="34"/>
      <c r="E1398" s="35"/>
      <c r="F1398" s="35"/>
      <c r="G1398" s="35"/>
      <c r="H1398" s="35"/>
      <c r="I1398" s="35"/>
      <c r="J1398" s="35"/>
      <c r="K1398" s="35"/>
      <c r="L1398" s="35"/>
      <c r="M1398" s="36"/>
      <c r="N1398" s="37"/>
      <c r="O1398" s="38"/>
      <c r="P1398" s="39"/>
    </row>
    <row r="1399" spans="1:16" ht="9.75" customHeight="1">
      <c r="A1399" s="5"/>
      <c r="B1399" s="33" t="s">
        <v>5</v>
      </c>
      <c r="C1399" s="33"/>
      <c r="D1399" s="34"/>
      <c r="E1399" s="35"/>
      <c r="F1399" s="35"/>
      <c r="G1399" s="35"/>
      <c r="H1399" s="35"/>
      <c r="I1399" s="35"/>
      <c r="J1399" s="35"/>
      <c r="K1399" s="35"/>
      <c r="L1399" s="35"/>
      <c r="M1399" s="36"/>
      <c r="N1399" s="37"/>
      <c r="O1399" s="38"/>
      <c r="P1399" s="39"/>
    </row>
    <row r="1400" spans="1:16" ht="9.75" customHeight="1">
      <c r="A1400" s="40"/>
      <c r="B1400" s="41" t="s">
        <v>6</v>
      </c>
      <c r="C1400" s="41">
        <f aca="true" t="shared" si="96" ref="C1400:M1400">SUM(C1384:C1399)</f>
        <v>132</v>
      </c>
      <c r="D1400" s="42">
        <f t="shared" si="96"/>
        <v>90</v>
      </c>
      <c r="E1400" s="43">
        <f t="shared" si="96"/>
        <v>72</v>
      </c>
      <c r="F1400" s="43">
        <f t="shared" si="96"/>
        <v>41</v>
      </c>
      <c r="G1400" s="43">
        <f t="shared" si="96"/>
        <v>21</v>
      </c>
      <c r="H1400" s="43">
        <f t="shared" si="96"/>
        <v>16</v>
      </c>
      <c r="I1400" s="43">
        <f t="shared" si="96"/>
        <v>20</v>
      </c>
      <c r="J1400" s="43">
        <f t="shared" si="96"/>
        <v>23</v>
      </c>
      <c r="K1400" s="43">
        <f t="shared" si="96"/>
        <v>30</v>
      </c>
      <c r="L1400" s="43">
        <f t="shared" si="96"/>
        <v>56</v>
      </c>
      <c r="M1400" s="44">
        <f t="shared" si="96"/>
        <v>59</v>
      </c>
      <c r="N1400" s="45">
        <f>MIN(D1400:M1400)</f>
        <v>16</v>
      </c>
      <c r="O1400" s="46">
        <f>C1400-N1400</f>
        <v>116</v>
      </c>
      <c r="P1400" s="47">
        <f>O1400/C1400</f>
        <v>0.8787878787878788</v>
      </c>
    </row>
    <row r="1401" spans="1:16" ht="9.75" customHeight="1">
      <c r="A1401" s="32" t="s">
        <v>102</v>
      </c>
      <c r="B1401" s="48" t="s">
        <v>0</v>
      </c>
      <c r="C1401" s="48"/>
      <c r="D1401" s="49"/>
      <c r="E1401" s="50"/>
      <c r="F1401" s="50"/>
      <c r="G1401" s="50"/>
      <c r="H1401" s="50"/>
      <c r="I1401" s="50"/>
      <c r="J1401" s="50"/>
      <c r="K1401" s="50"/>
      <c r="L1401" s="50"/>
      <c r="M1401" s="51"/>
      <c r="N1401" s="52"/>
      <c r="O1401" s="53"/>
      <c r="P1401" s="54"/>
    </row>
    <row r="1402" spans="1:16" ht="9.75" customHeight="1">
      <c r="A1402" s="5"/>
      <c r="B1402" s="33" t="s">
        <v>1</v>
      </c>
      <c r="C1402" s="33"/>
      <c r="D1402" s="34"/>
      <c r="E1402" s="35"/>
      <c r="F1402" s="35"/>
      <c r="G1402" s="35"/>
      <c r="H1402" s="35"/>
      <c r="I1402" s="35"/>
      <c r="J1402" s="35"/>
      <c r="K1402" s="35"/>
      <c r="L1402" s="35"/>
      <c r="M1402" s="36"/>
      <c r="N1402" s="37"/>
      <c r="O1402" s="38"/>
      <c r="P1402" s="39"/>
    </row>
    <row r="1403" spans="1:16" ht="9.75" customHeight="1">
      <c r="A1403" s="5"/>
      <c r="B1403" s="33" t="s">
        <v>2</v>
      </c>
      <c r="C1403" s="33"/>
      <c r="D1403" s="34"/>
      <c r="E1403" s="35"/>
      <c r="F1403" s="35"/>
      <c r="G1403" s="35"/>
      <c r="H1403" s="35"/>
      <c r="I1403" s="35"/>
      <c r="J1403" s="35"/>
      <c r="K1403" s="35"/>
      <c r="L1403" s="35"/>
      <c r="M1403" s="36"/>
      <c r="N1403" s="37"/>
      <c r="O1403" s="38"/>
      <c r="P1403" s="39"/>
    </row>
    <row r="1404" spans="1:16" ht="9.75" customHeight="1">
      <c r="A1404" s="5"/>
      <c r="B1404" s="33" t="s">
        <v>457</v>
      </c>
      <c r="C1404" s="33">
        <v>98</v>
      </c>
      <c r="D1404" s="34">
        <v>62</v>
      </c>
      <c r="E1404" s="35">
        <v>46</v>
      </c>
      <c r="F1404" s="35">
        <v>26</v>
      </c>
      <c r="G1404" s="35">
        <v>11</v>
      </c>
      <c r="H1404" s="35">
        <v>8</v>
      </c>
      <c r="I1404" s="35">
        <v>13</v>
      </c>
      <c r="J1404" s="35">
        <v>18</v>
      </c>
      <c r="K1404" s="35">
        <v>27</v>
      </c>
      <c r="L1404" s="35">
        <v>34</v>
      </c>
      <c r="M1404" s="36">
        <v>46</v>
      </c>
      <c r="N1404" s="37">
        <f>MIN(D1404:M1404)</f>
        <v>8</v>
      </c>
      <c r="O1404" s="38">
        <f>C1404-N1404</f>
        <v>90</v>
      </c>
      <c r="P1404" s="39">
        <f>O1404/C1404</f>
        <v>0.9183673469387755</v>
      </c>
    </row>
    <row r="1405" spans="1:16" ht="9.75" customHeight="1">
      <c r="A1405" s="5"/>
      <c r="B1405" s="33" t="s">
        <v>460</v>
      </c>
      <c r="C1405" s="33"/>
      <c r="D1405" s="34"/>
      <c r="E1405" s="35"/>
      <c r="F1405" s="35"/>
      <c r="G1405" s="35"/>
      <c r="H1405" s="35"/>
      <c r="I1405" s="35"/>
      <c r="J1405" s="35"/>
      <c r="K1405" s="35"/>
      <c r="L1405" s="35"/>
      <c r="M1405" s="36"/>
      <c r="N1405" s="37"/>
      <c r="O1405" s="38"/>
      <c r="P1405" s="39"/>
    </row>
    <row r="1406" spans="1:16" ht="9.75" customHeight="1">
      <c r="A1406" s="5"/>
      <c r="B1406" s="33" t="s">
        <v>4</v>
      </c>
      <c r="C1406" s="33"/>
      <c r="D1406" s="34"/>
      <c r="E1406" s="35"/>
      <c r="F1406" s="35"/>
      <c r="G1406" s="35"/>
      <c r="H1406" s="35"/>
      <c r="I1406" s="35"/>
      <c r="J1406" s="35"/>
      <c r="K1406" s="35"/>
      <c r="L1406" s="35"/>
      <c r="M1406" s="36"/>
      <c r="N1406" s="37"/>
      <c r="O1406" s="38"/>
      <c r="P1406" s="39"/>
    </row>
    <row r="1407" spans="1:16" ht="9.75" customHeight="1">
      <c r="A1407" s="5"/>
      <c r="B1407" s="33" t="s">
        <v>326</v>
      </c>
      <c r="C1407" s="33">
        <v>7</v>
      </c>
      <c r="D1407" s="34">
        <v>5</v>
      </c>
      <c r="E1407" s="35">
        <v>4</v>
      </c>
      <c r="F1407" s="35">
        <v>3</v>
      </c>
      <c r="G1407" s="35">
        <v>3</v>
      </c>
      <c r="H1407" s="35">
        <v>2</v>
      </c>
      <c r="I1407" s="35">
        <v>2</v>
      </c>
      <c r="J1407" s="35">
        <v>2</v>
      </c>
      <c r="K1407" s="35">
        <v>3</v>
      </c>
      <c r="L1407" s="35">
        <v>5</v>
      </c>
      <c r="M1407" s="36">
        <v>5</v>
      </c>
      <c r="N1407" s="37">
        <f>MIN(D1407:M1407)</f>
        <v>2</v>
      </c>
      <c r="O1407" s="38">
        <f>C1407-N1407</f>
        <v>5</v>
      </c>
      <c r="P1407" s="39">
        <f>O1407/C1407</f>
        <v>0.7142857142857143</v>
      </c>
    </row>
    <row r="1408" spans="1:16" ht="9.75" customHeight="1">
      <c r="A1408" s="5"/>
      <c r="B1408" s="33" t="s">
        <v>496</v>
      </c>
      <c r="C1408" s="33">
        <v>1</v>
      </c>
      <c r="D1408" s="34">
        <v>1</v>
      </c>
      <c r="E1408" s="35">
        <v>1</v>
      </c>
      <c r="F1408" s="35">
        <v>1</v>
      </c>
      <c r="G1408" s="35">
        <v>1</v>
      </c>
      <c r="H1408" s="35">
        <v>1</v>
      </c>
      <c r="I1408" s="35">
        <v>0</v>
      </c>
      <c r="J1408" s="35">
        <v>1</v>
      </c>
      <c r="K1408" s="35">
        <v>1</v>
      </c>
      <c r="L1408" s="35">
        <v>1</v>
      </c>
      <c r="M1408" s="36">
        <v>1</v>
      </c>
      <c r="N1408" s="37">
        <f>MIN(D1408:M1408)</f>
        <v>0</v>
      </c>
      <c r="O1408" s="38">
        <f>C1408-N1408</f>
        <v>1</v>
      </c>
      <c r="P1408" s="39">
        <f>O1408/C1408</f>
        <v>1</v>
      </c>
    </row>
    <row r="1409" spans="1:16" ht="9.75" customHeight="1">
      <c r="A1409" s="5"/>
      <c r="B1409" s="33" t="s">
        <v>442</v>
      </c>
      <c r="C1409" s="33">
        <v>1</v>
      </c>
      <c r="D1409" s="34">
        <v>0</v>
      </c>
      <c r="E1409" s="35">
        <v>0</v>
      </c>
      <c r="F1409" s="35">
        <v>0</v>
      </c>
      <c r="G1409" s="35">
        <v>1</v>
      </c>
      <c r="H1409" s="35">
        <v>0</v>
      </c>
      <c r="I1409" s="35">
        <v>1</v>
      </c>
      <c r="J1409" s="35">
        <v>1</v>
      </c>
      <c r="K1409" s="35">
        <v>0</v>
      </c>
      <c r="L1409" s="35">
        <v>1</v>
      </c>
      <c r="M1409" s="36">
        <v>0</v>
      </c>
      <c r="N1409" s="37">
        <f>MIN(D1409:M1409)</f>
        <v>0</v>
      </c>
      <c r="O1409" s="38">
        <f>C1409-N1409</f>
        <v>1</v>
      </c>
      <c r="P1409" s="39">
        <f>O1409/C1409</f>
        <v>1</v>
      </c>
    </row>
    <row r="1410" spans="1:16" ht="9.75" customHeight="1">
      <c r="A1410" s="5"/>
      <c r="B1410" s="33" t="s">
        <v>258</v>
      </c>
      <c r="C1410" s="33"/>
      <c r="D1410" s="34"/>
      <c r="E1410" s="35"/>
      <c r="F1410" s="35"/>
      <c r="G1410" s="35"/>
      <c r="H1410" s="35"/>
      <c r="I1410" s="35"/>
      <c r="J1410" s="35"/>
      <c r="K1410" s="35"/>
      <c r="L1410" s="35"/>
      <c r="M1410" s="36"/>
      <c r="N1410" s="37"/>
      <c r="O1410" s="38"/>
      <c r="P1410" s="39"/>
    </row>
    <row r="1411" spans="1:16" ht="9.75" customHeight="1">
      <c r="A1411" s="5"/>
      <c r="B1411" s="33" t="s">
        <v>258</v>
      </c>
      <c r="C1411" s="33"/>
      <c r="D1411" s="34"/>
      <c r="E1411" s="35"/>
      <c r="F1411" s="35"/>
      <c r="G1411" s="35"/>
      <c r="H1411" s="35"/>
      <c r="I1411" s="35"/>
      <c r="J1411" s="35"/>
      <c r="K1411" s="35"/>
      <c r="L1411" s="35"/>
      <c r="M1411" s="36"/>
      <c r="N1411" s="37"/>
      <c r="O1411" s="38"/>
      <c r="P1411" s="39"/>
    </row>
    <row r="1412" spans="1:16" ht="9.75" customHeight="1">
      <c r="A1412" s="5"/>
      <c r="B1412" s="33" t="s">
        <v>258</v>
      </c>
      <c r="C1412" s="33"/>
      <c r="D1412" s="34"/>
      <c r="E1412" s="35"/>
      <c r="F1412" s="35"/>
      <c r="G1412" s="35"/>
      <c r="H1412" s="35"/>
      <c r="I1412" s="35"/>
      <c r="J1412" s="35"/>
      <c r="K1412" s="35"/>
      <c r="L1412" s="35"/>
      <c r="M1412" s="36"/>
      <c r="N1412" s="37"/>
      <c r="O1412" s="38"/>
      <c r="P1412" s="39"/>
    </row>
    <row r="1413" spans="1:16" ht="9.75" customHeight="1">
      <c r="A1413" s="5"/>
      <c r="B1413" s="33" t="s">
        <v>93</v>
      </c>
      <c r="C1413" s="33">
        <v>9</v>
      </c>
      <c r="D1413" s="34">
        <v>8</v>
      </c>
      <c r="E1413" s="35">
        <v>6</v>
      </c>
      <c r="F1413" s="35">
        <v>4</v>
      </c>
      <c r="G1413" s="35">
        <v>1</v>
      </c>
      <c r="H1413" s="35">
        <v>1</v>
      </c>
      <c r="I1413" s="35">
        <v>1</v>
      </c>
      <c r="J1413" s="35">
        <v>1</v>
      </c>
      <c r="K1413" s="35">
        <v>2</v>
      </c>
      <c r="L1413" s="35">
        <v>4</v>
      </c>
      <c r="M1413" s="36">
        <v>5</v>
      </c>
      <c r="N1413" s="37">
        <f>MIN(D1413:M1413)</f>
        <v>1</v>
      </c>
      <c r="O1413" s="38">
        <f>C1413-N1413</f>
        <v>8</v>
      </c>
      <c r="P1413" s="39">
        <f>O1413/C1413</f>
        <v>0.8888888888888888</v>
      </c>
    </row>
    <row r="1414" spans="1:16" ht="9.75" customHeight="1">
      <c r="A1414" s="5"/>
      <c r="B1414" s="33" t="s">
        <v>254</v>
      </c>
      <c r="C1414" s="33"/>
      <c r="D1414" s="34"/>
      <c r="E1414" s="35"/>
      <c r="F1414" s="35"/>
      <c r="G1414" s="35"/>
      <c r="H1414" s="35"/>
      <c r="I1414" s="35"/>
      <c r="J1414" s="35"/>
      <c r="K1414" s="35"/>
      <c r="L1414" s="35"/>
      <c r="M1414" s="36"/>
      <c r="N1414" s="37"/>
      <c r="O1414" s="38"/>
      <c r="P1414" s="39"/>
    </row>
    <row r="1415" spans="1:16" ht="9.75" customHeight="1">
      <c r="A1415" s="5"/>
      <c r="B1415" s="33" t="s">
        <v>255</v>
      </c>
      <c r="C1415" s="33"/>
      <c r="D1415" s="34"/>
      <c r="E1415" s="35"/>
      <c r="F1415" s="35"/>
      <c r="G1415" s="35"/>
      <c r="H1415" s="35"/>
      <c r="I1415" s="35"/>
      <c r="J1415" s="35"/>
      <c r="K1415" s="35"/>
      <c r="L1415" s="35"/>
      <c r="M1415" s="36"/>
      <c r="N1415" s="37"/>
      <c r="O1415" s="38"/>
      <c r="P1415" s="39"/>
    </row>
    <row r="1416" spans="1:16" ht="9.75" customHeight="1">
      <c r="A1416" s="5"/>
      <c r="B1416" s="33" t="s">
        <v>5</v>
      </c>
      <c r="C1416" s="33"/>
      <c r="D1416" s="34"/>
      <c r="E1416" s="35"/>
      <c r="F1416" s="35"/>
      <c r="G1416" s="35"/>
      <c r="H1416" s="35"/>
      <c r="I1416" s="35"/>
      <c r="J1416" s="35"/>
      <c r="K1416" s="35"/>
      <c r="L1416" s="35"/>
      <c r="M1416" s="36"/>
      <c r="N1416" s="37"/>
      <c r="O1416" s="38"/>
      <c r="P1416" s="39"/>
    </row>
    <row r="1417" spans="1:16" ht="9.75" customHeight="1">
      <c r="A1417" s="40"/>
      <c r="B1417" s="41" t="s">
        <v>6</v>
      </c>
      <c r="C1417" s="41">
        <f aca="true" t="shared" si="97" ref="C1417:M1417">SUM(C1401:C1416)</f>
        <v>116</v>
      </c>
      <c r="D1417" s="42">
        <f t="shared" si="97"/>
        <v>76</v>
      </c>
      <c r="E1417" s="43">
        <f t="shared" si="97"/>
        <v>57</v>
      </c>
      <c r="F1417" s="43">
        <f t="shared" si="97"/>
        <v>34</v>
      </c>
      <c r="G1417" s="43">
        <f t="shared" si="97"/>
        <v>17</v>
      </c>
      <c r="H1417" s="43">
        <f t="shared" si="97"/>
        <v>12</v>
      </c>
      <c r="I1417" s="43">
        <f t="shared" si="97"/>
        <v>17</v>
      </c>
      <c r="J1417" s="43">
        <f t="shared" si="97"/>
        <v>23</v>
      </c>
      <c r="K1417" s="43">
        <f t="shared" si="97"/>
        <v>33</v>
      </c>
      <c r="L1417" s="43">
        <f t="shared" si="97"/>
        <v>45</v>
      </c>
      <c r="M1417" s="44">
        <f t="shared" si="97"/>
        <v>57</v>
      </c>
      <c r="N1417" s="45">
        <f>MIN(D1417:M1417)</f>
        <v>12</v>
      </c>
      <c r="O1417" s="46">
        <f>C1417-N1417</f>
        <v>104</v>
      </c>
      <c r="P1417" s="47">
        <f>O1417/C1417</f>
        <v>0.896551724137931</v>
      </c>
    </row>
    <row r="1418" spans="1:16" ht="9.75" customHeight="1">
      <c r="A1418" s="32" t="s">
        <v>103</v>
      </c>
      <c r="B1418" s="48" t="s">
        <v>0</v>
      </c>
      <c r="C1418" s="48">
        <v>144</v>
      </c>
      <c r="D1418" s="49">
        <v>102</v>
      </c>
      <c r="E1418" s="50">
        <v>56</v>
      </c>
      <c r="F1418" s="50">
        <v>21</v>
      </c>
      <c r="G1418" s="50">
        <v>6</v>
      </c>
      <c r="H1418" s="50">
        <v>2</v>
      </c>
      <c r="I1418" s="50">
        <v>1</v>
      </c>
      <c r="J1418" s="50">
        <v>6</v>
      </c>
      <c r="K1418" s="50">
        <v>9</v>
      </c>
      <c r="L1418" s="50">
        <v>18</v>
      </c>
      <c r="M1418" s="51">
        <v>12</v>
      </c>
      <c r="N1418" s="52">
        <f>MIN(D1418:M1418)</f>
        <v>1</v>
      </c>
      <c r="O1418" s="53">
        <f>C1418-N1418</f>
        <v>143</v>
      </c>
      <c r="P1418" s="54">
        <f>O1418/C1418</f>
        <v>0.9930555555555556</v>
      </c>
    </row>
    <row r="1419" spans="1:16" ht="9.75" customHeight="1">
      <c r="A1419" s="5"/>
      <c r="B1419" s="33" t="s">
        <v>1</v>
      </c>
      <c r="C1419" s="33"/>
      <c r="D1419" s="34"/>
      <c r="E1419" s="35"/>
      <c r="F1419" s="35"/>
      <c r="G1419" s="35"/>
      <c r="H1419" s="35"/>
      <c r="I1419" s="35"/>
      <c r="J1419" s="35"/>
      <c r="K1419" s="35"/>
      <c r="L1419" s="35"/>
      <c r="M1419" s="36"/>
      <c r="N1419" s="37"/>
      <c r="O1419" s="38"/>
      <c r="P1419" s="39"/>
    </row>
    <row r="1420" spans="1:16" ht="9.75" customHeight="1">
      <c r="A1420" s="5"/>
      <c r="B1420" s="33" t="s">
        <v>2</v>
      </c>
      <c r="C1420" s="33"/>
      <c r="D1420" s="34"/>
      <c r="E1420" s="35"/>
      <c r="F1420" s="35"/>
      <c r="G1420" s="35"/>
      <c r="H1420" s="35"/>
      <c r="I1420" s="35"/>
      <c r="J1420" s="35"/>
      <c r="K1420" s="35"/>
      <c r="L1420" s="35"/>
      <c r="M1420" s="36"/>
      <c r="N1420" s="37"/>
      <c r="O1420" s="38"/>
      <c r="P1420" s="39"/>
    </row>
    <row r="1421" spans="1:16" ht="9.75" customHeight="1">
      <c r="A1421" s="5"/>
      <c r="B1421" s="33" t="s">
        <v>457</v>
      </c>
      <c r="C1421" s="33">
        <v>11</v>
      </c>
      <c r="D1421" s="34">
        <v>6</v>
      </c>
      <c r="E1421" s="35">
        <v>4</v>
      </c>
      <c r="F1421" s="35">
        <v>1</v>
      </c>
      <c r="G1421" s="35">
        <v>0</v>
      </c>
      <c r="H1421" s="35">
        <v>1</v>
      </c>
      <c r="I1421" s="35">
        <v>0</v>
      </c>
      <c r="J1421" s="35">
        <v>1</v>
      </c>
      <c r="K1421" s="35">
        <v>2</v>
      </c>
      <c r="L1421" s="35">
        <v>2</v>
      </c>
      <c r="M1421" s="36">
        <v>3</v>
      </c>
      <c r="N1421" s="37">
        <f>MIN(D1421:M1421)</f>
        <v>0</v>
      </c>
      <c r="O1421" s="38">
        <f>C1421-N1421</f>
        <v>11</v>
      </c>
      <c r="P1421" s="39">
        <f>O1421/C1421</f>
        <v>1</v>
      </c>
    </row>
    <row r="1422" spans="1:16" ht="9.75" customHeight="1">
      <c r="A1422" s="5"/>
      <c r="B1422" s="33" t="s">
        <v>460</v>
      </c>
      <c r="C1422" s="33"/>
      <c r="D1422" s="34"/>
      <c r="E1422" s="35"/>
      <c r="F1422" s="35"/>
      <c r="G1422" s="35"/>
      <c r="H1422" s="35"/>
      <c r="I1422" s="35"/>
      <c r="J1422" s="35"/>
      <c r="K1422" s="35"/>
      <c r="L1422" s="35"/>
      <c r="M1422" s="36"/>
      <c r="N1422" s="37"/>
      <c r="O1422" s="38"/>
      <c r="P1422" s="39"/>
    </row>
    <row r="1423" spans="1:16" ht="9.75" customHeight="1">
      <c r="A1423" s="5"/>
      <c r="B1423" s="33" t="s">
        <v>4</v>
      </c>
      <c r="C1423" s="33"/>
      <c r="D1423" s="34"/>
      <c r="E1423" s="35"/>
      <c r="F1423" s="35"/>
      <c r="G1423" s="35"/>
      <c r="H1423" s="35"/>
      <c r="I1423" s="35"/>
      <c r="J1423" s="35"/>
      <c r="K1423" s="35"/>
      <c r="L1423" s="35"/>
      <c r="M1423" s="36"/>
      <c r="N1423" s="37"/>
      <c r="O1423" s="38"/>
      <c r="P1423" s="39"/>
    </row>
    <row r="1424" spans="1:16" ht="9.75" customHeight="1">
      <c r="A1424" s="5"/>
      <c r="B1424" s="33" t="s">
        <v>258</v>
      </c>
      <c r="C1424" s="33"/>
      <c r="D1424" s="34"/>
      <c r="E1424" s="35"/>
      <c r="F1424" s="35"/>
      <c r="G1424" s="35"/>
      <c r="H1424" s="35"/>
      <c r="I1424" s="35"/>
      <c r="J1424" s="35"/>
      <c r="K1424" s="35"/>
      <c r="L1424" s="35"/>
      <c r="M1424" s="36"/>
      <c r="N1424" s="37"/>
      <c r="O1424" s="38"/>
      <c r="P1424" s="39"/>
    </row>
    <row r="1425" spans="1:16" ht="9.75" customHeight="1">
      <c r="A1425" s="5"/>
      <c r="B1425" s="33" t="s">
        <v>258</v>
      </c>
      <c r="C1425" s="33"/>
      <c r="D1425" s="34"/>
      <c r="E1425" s="35"/>
      <c r="F1425" s="35"/>
      <c r="G1425" s="35"/>
      <c r="H1425" s="35"/>
      <c r="I1425" s="35"/>
      <c r="J1425" s="35"/>
      <c r="K1425" s="35"/>
      <c r="L1425" s="35"/>
      <c r="M1425" s="36"/>
      <c r="N1425" s="37"/>
      <c r="O1425" s="38"/>
      <c r="P1425" s="39"/>
    </row>
    <row r="1426" spans="1:16" ht="9.75" customHeight="1">
      <c r="A1426" s="5"/>
      <c r="B1426" s="33" t="s">
        <v>258</v>
      </c>
      <c r="C1426" s="33"/>
      <c r="D1426" s="34"/>
      <c r="E1426" s="35"/>
      <c r="F1426" s="35"/>
      <c r="G1426" s="35"/>
      <c r="H1426" s="35"/>
      <c r="I1426" s="35"/>
      <c r="J1426" s="35"/>
      <c r="K1426" s="35"/>
      <c r="L1426" s="35"/>
      <c r="M1426" s="36"/>
      <c r="N1426" s="37"/>
      <c r="O1426" s="38"/>
      <c r="P1426" s="39"/>
    </row>
    <row r="1427" spans="1:16" ht="9.75" customHeight="1">
      <c r="A1427" s="5"/>
      <c r="B1427" s="33" t="s">
        <v>258</v>
      </c>
      <c r="C1427" s="33"/>
      <c r="D1427" s="34"/>
      <c r="E1427" s="35"/>
      <c r="F1427" s="35"/>
      <c r="G1427" s="35"/>
      <c r="H1427" s="35"/>
      <c r="I1427" s="35"/>
      <c r="J1427" s="35"/>
      <c r="K1427" s="35"/>
      <c r="L1427" s="35"/>
      <c r="M1427" s="36"/>
      <c r="N1427" s="37"/>
      <c r="O1427" s="38"/>
      <c r="P1427" s="39"/>
    </row>
    <row r="1428" spans="1:16" ht="9.75" customHeight="1">
      <c r="A1428" s="5"/>
      <c r="B1428" s="33" t="s">
        <v>258</v>
      </c>
      <c r="C1428" s="33"/>
      <c r="D1428" s="34"/>
      <c r="E1428" s="35"/>
      <c r="F1428" s="35"/>
      <c r="G1428" s="35"/>
      <c r="H1428" s="35"/>
      <c r="I1428" s="35"/>
      <c r="J1428" s="35"/>
      <c r="K1428" s="35"/>
      <c r="L1428" s="35"/>
      <c r="M1428" s="36"/>
      <c r="N1428" s="37"/>
      <c r="O1428" s="38"/>
      <c r="P1428" s="39"/>
    </row>
    <row r="1429" spans="1:16" ht="9.75" customHeight="1">
      <c r="A1429" s="5"/>
      <c r="B1429" s="33" t="s">
        <v>258</v>
      </c>
      <c r="C1429" s="33"/>
      <c r="D1429" s="34"/>
      <c r="E1429" s="35"/>
      <c r="F1429" s="35"/>
      <c r="G1429" s="35"/>
      <c r="H1429" s="35"/>
      <c r="I1429" s="35"/>
      <c r="J1429" s="35"/>
      <c r="K1429" s="35"/>
      <c r="L1429" s="35"/>
      <c r="M1429" s="36"/>
      <c r="N1429" s="37"/>
      <c r="O1429" s="38"/>
      <c r="P1429" s="39"/>
    </row>
    <row r="1430" spans="1:16" ht="9.75" customHeight="1">
      <c r="A1430" s="5"/>
      <c r="B1430" s="33" t="s">
        <v>93</v>
      </c>
      <c r="C1430" s="33"/>
      <c r="D1430" s="34"/>
      <c r="E1430" s="35"/>
      <c r="F1430" s="35"/>
      <c r="G1430" s="35"/>
      <c r="H1430" s="35"/>
      <c r="I1430" s="35"/>
      <c r="J1430" s="35"/>
      <c r="K1430" s="35"/>
      <c r="L1430" s="35"/>
      <c r="M1430" s="36"/>
      <c r="N1430" s="37"/>
      <c r="O1430" s="38"/>
      <c r="P1430" s="39"/>
    </row>
    <row r="1431" spans="1:16" ht="9.75" customHeight="1">
      <c r="A1431" s="5"/>
      <c r="B1431" s="33" t="s">
        <v>254</v>
      </c>
      <c r="C1431" s="33"/>
      <c r="D1431" s="34"/>
      <c r="E1431" s="35"/>
      <c r="F1431" s="35"/>
      <c r="G1431" s="35"/>
      <c r="H1431" s="35"/>
      <c r="I1431" s="35"/>
      <c r="J1431" s="35"/>
      <c r="K1431" s="35"/>
      <c r="L1431" s="35"/>
      <c r="M1431" s="36"/>
      <c r="N1431" s="37"/>
      <c r="O1431" s="38"/>
      <c r="P1431" s="39"/>
    </row>
    <row r="1432" spans="1:16" ht="9.75" customHeight="1">
      <c r="A1432" s="5"/>
      <c r="B1432" s="33" t="s">
        <v>255</v>
      </c>
      <c r="C1432" s="33"/>
      <c r="D1432" s="34"/>
      <c r="E1432" s="35"/>
      <c r="F1432" s="35"/>
      <c r="G1432" s="35"/>
      <c r="H1432" s="35"/>
      <c r="I1432" s="35"/>
      <c r="J1432" s="35"/>
      <c r="K1432" s="35"/>
      <c r="L1432" s="35"/>
      <c r="M1432" s="36"/>
      <c r="N1432" s="37"/>
      <c r="O1432" s="38"/>
      <c r="P1432" s="39"/>
    </row>
    <row r="1433" spans="1:16" ht="9.75" customHeight="1">
      <c r="A1433" s="5"/>
      <c r="B1433" s="33" t="s">
        <v>5</v>
      </c>
      <c r="C1433" s="33"/>
      <c r="D1433" s="34"/>
      <c r="E1433" s="35"/>
      <c r="F1433" s="35"/>
      <c r="G1433" s="35"/>
      <c r="H1433" s="35"/>
      <c r="I1433" s="35"/>
      <c r="J1433" s="35"/>
      <c r="K1433" s="35"/>
      <c r="L1433" s="35"/>
      <c r="M1433" s="36"/>
      <c r="N1433" s="37"/>
      <c r="O1433" s="38"/>
      <c r="P1433" s="39"/>
    </row>
    <row r="1434" spans="1:16" ht="9.75" customHeight="1">
      <c r="A1434" s="40"/>
      <c r="B1434" s="41" t="s">
        <v>6</v>
      </c>
      <c r="C1434" s="41">
        <f aca="true" t="shared" si="98" ref="C1434:M1434">SUM(C1418:C1433)</f>
        <v>155</v>
      </c>
      <c r="D1434" s="42">
        <f t="shared" si="98"/>
        <v>108</v>
      </c>
      <c r="E1434" s="43">
        <f t="shared" si="98"/>
        <v>60</v>
      </c>
      <c r="F1434" s="43">
        <f t="shared" si="98"/>
        <v>22</v>
      </c>
      <c r="G1434" s="43">
        <f t="shared" si="98"/>
        <v>6</v>
      </c>
      <c r="H1434" s="43">
        <f t="shared" si="98"/>
        <v>3</v>
      </c>
      <c r="I1434" s="43">
        <f t="shared" si="98"/>
        <v>1</v>
      </c>
      <c r="J1434" s="43">
        <f t="shared" si="98"/>
        <v>7</v>
      </c>
      <c r="K1434" s="43">
        <f t="shared" si="98"/>
        <v>11</v>
      </c>
      <c r="L1434" s="43">
        <f t="shared" si="98"/>
        <v>20</v>
      </c>
      <c r="M1434" s="44">
        <f t="shared" si="98"/>
        <v>15</v>
      </c>
      <c r="N1434" s="45">
        <f>MIN(D1434:M1434)</f>
        <v>1</v>
      </c>
      <c r="O1434" s="46">
        <f>C1434-N1434</f>
        <v>154</v>
      </c>
      <c r="P1434" s="47">
        <f>O1434/C1434</f>
        <v>0.9935483870967742</v>
      </c>
    </row>
    <row r="1435" spans="1:16" ht="9.75" customHeight="1">
      <c r="A1435" s="32" t="s">
        <v>104</v>
      </c>
      <c r="B1435" s="48" t="s">
        <v>0</v>
      </c>
      <c r="C1435" s="48">
        <v>127</v>
      </c>
      <c r="D1435" s="49">
        <v>124</v>
      </c>
      <c r="E1435" s="50">
        <v>119</v>
      </c>
      <c r="F1435" s="50">
        <v>75</v>
      </c>
      <c r="G1435" s="50">
        <v>49</v>
      </c>
      <c r="H1435" s="50">
        <v>35</v>
      </c>
      <c r="I1435" s="50">
        <v>37</v>
      </c>
      <c r="J1435" s="50">
        <v>36</v>
      </c>
      <c r="K1435" s="50">
        <v>38</v>
      </c>
      <c r="L1435" s="50">
        <v>52</v>
      </c>
      <c r="M1435" s="51">
        <v>43</v>
      </c>
      <c r="N1435" s="52">
        <f>MIN(D1435:M1435)</f>
        <v>35</v>
      </c>
      <c r="O1435" s="53">
        <f>C1435-N1435</f>
        <v>92</v>
      </c>
      <c r="P1435" s="54">
        <f>O1435/C1435</f>
        <v>0.7244094488188977</v>
      </c>
    </row>
    <row r="1436" spans="1:16" ht="9.75" customHeight="1">
      <c r="A1436" s="5"/>
      <c r="B1436" s="33" t="s">
        <v>1</v>
      </c>
      <c r="C1436" s="33">
        <v>27</v>
      </c>
      <c r="D1436" s="34">
        <v>6</v>
      </c>
      <c r="E1436" s="35">
        <v>0</v>
      </c>
      <c r="F1436" s="35">
        <v>0</v>
      </c>
      <c r="G1436" s="35">
        <v>0</v>
      </c>
      <c r="H1436" s="35">
        <v>0</v>
      </c>
      <c r="I1436" s="35">
        <v>0</v>
      </c>
      <c r="J1436" s="35">
        <v>1</v>
      </c>
      <c r="K1436" s="35">
        <v>2</v>
      </c>
      <c r="L1436" s="35">
        <v>5</v>
      </c>
      <c r="M1436" s="36">
        <v>9</v>
      </c>
      <c r="N1436" s="37">
        <f>MIN(D1436:M1436)</f>
        <v>0</v>
      </c>
      <c r="O1436" s="38">
        <f>C1436-N1436</f>
        <v>27</v>
      </c>
      <c r="P1436" s="39">
        <f>O1436/C1436</f>
        <v>1</v>
      </c>
    </row>
    <row r="1437" spans="1:16" ht="9.75" customHeight="1">
      <c r="A1437" s="5"/>
      <c r="B1437" s="33" t="s">
        <v>2</v>
      </c>
      <c r="C1437" s="33"/>
      <c r="D1437" s="34"/>
      <c r="E1437" s="35"/>
      <c r="F1437" s="35"/>
      <c r="G1437" s="35"/>
      <c r="H1437" s="35"/>
      <c r="I1437" s="35"/>
      <c r="J1437" s="35"/>
      <c r="K1437" s="35"/>
      <c r="L1437" s="35"/>
      <c r="M1437" s="36"/>
      <c r="N1437" s="37"/>
      <c r="O1437" s="38"/>
      <c r="P1437" s="39"/>
    </row>
    <row r="1438" spans="1:16" ht="9.75" customHeight="1">
      <c r="A1438" s="5"/>
      <c r="B1438" s="33" t="s">
        <v>460</v>
      </c>
      <c r="C1438" s="33"/>
      <c r="D1438" s="34"/>
      <c r="E1438" s="35"/>
      <c r="F1438" s="35"/>
      <c r="G1438" s="35"/>
      <c r="H1438" s="35"/>
      <c r="I1438" s="35"/>
      <c r="J1438" s="35"/>
      <c r="K1438" s="35"/>
      <c r="L1438" s="35"/>
      <c r="M1438" s="36"/>
      <c r="N1438" s="37"/>
      <c r="O1438" s="38"/>
      <c r="P1438" s="39"/>
    </row>
    <row r="1439" spans="1:16" ht="9.75" customHeight="1">
      <c r="A1439" s="5"/>
      <c r="B1439" s="33" t="s">
        <v>460</v>
      </c>
      <c r="C1439" s="33"/>
      <c r="D1439" s="34"/>
      <c r="E1439" s="35"/>
      <c r="F1439" s="35"/>
      <c r="G1439" s="35"/>
      <c r="H1439" s="35"/>
      <c r="I1439" s="35"/>
      <c r="J1439" s="35"/>
      <c r="K1439" s="35"/>
      <c r="L1439" s="35"/>
      <c r="M1439" s="36"/>
      <c r="N1439" s="37"/>
      <c r="O1439" s="38"/>
      <c r="P1439" s="39"/>
    </row>
    <row r="1440" spans="1:16" ht="9.75" customHeight="1">
      <c r="A1440" s="5"/>
      <c r="B1440" s="33" t="s">
        <v>4</v>
      </c>
      <c r="C1440" s="33"/>
      <c r="D1440" s="34"/>
      <c r="E1440" s="35"/>
      <c r="F1440" s="35"/>
      <c r="G1440" s="35"/>
      <c r="H1440" s="35"/>
      <c r="I1440" s="35"/>
      <c r="J1440" s="35"/>
      <c r="K1440" s="35"/>
      <c r="L1440" s="35"/>
      <c r="M1440" s="36"/>
      <c r="N1440" s="37"/>
      <c r="O1440" s="38"/>
      <c r="P1440" s="39"/>
    </row>
    <row r="1441" spans="1:16" ht="9.75" customHeight="1">
      <c r="A1441" s="5"/>
      <c r="B1441" s="33" t="s">
        <v>258</v>
      </c>
      <c r="C1441" s="33"/>
      <c r="D1441" s="34"/>
      <c r="E1441" s="35"/>
      <c r="F1441" s="35"/>
      <c r="G1441" s="35"/>
      <c r="H1441" s="35"/>
      <c r="I1441" s="35"/>
      <c r="J1441" s="35"/>
      <c r="K1441" s="35"/>
      <c r="L1441" s="35"/>
      <c r="M1441" s="36"/>
      <c r="N1441" s="37"/>
      <c r="O1441" s="38"/>
      <c r="P1441" s="39"/>
    </row>
    <row r="1442" spans="1:16" ht="9.75" customHeight="1">
      <c r="A1442" s="5"/>
      <c r="B1442" s="33" t="s">
        <v>258</v>
      </c>
      <c r="C1442" s="33"/>
      <c r="D1442" s="34"/>
      <c r="E1442" s="35"/>
      <c r="F1442" s="35"/>
      <c r="G1442" s="35"/>
      <c r="H1442" s="35"/>
      <c r="I1442" s="35"/>
      <c r="J1442" s="35"/>
      <c r="K1442" s="35"/>
      <c r="L1442" s="35"/>
      <c r="M1442" s="36"/>
      <c r="N1442" s="37"/>
      <c r="O1442" s="38"/>
      <c r="P1442" s="39"/>
    </row>
    <row r="1443" spans="1:16" ht="9.75" customHeight="1">
      <c r="A1443" s="5"/>
      <c r="B1443" s="33" t="s">
        <v>258</v>
      </c>
      <c r="C1443" s="33"/>
      <c r="D1443" s="34"/>
      <c r="E1443" s="35"/>
      <c r="F1443" s="35"/>
      <c r="G1443" s="35"/>
      <c r="H1443" s="35"/>
      <c r="I1443" s="35"/>
      <c r="J1443" s="35"/>
      <c r="K1443" s="35"/>
      <c r="L1443" s="35"/>
      <c r="M1443" s="36"/>
      <c r="N1443" s="37"/>
      <c r="O1443" s="38"/>
      <c r="P1443" s="39"/>
    </row>
    <row r="1444" spans="1:16" ht="9.75" customHeight="1">
      <c r="A1444" s="5"/>
      <c r="B1444" s="33" t="s">
        <v>258</v>
      </c>
      <c r="C1444" s="33"/>
      <c r="D1444" s="34"/>
      <c r="E1444" s="35"/>
      <c r="F1444" s="35"/>
      <c r="G1444" s="35"/>
      <c r="H1444" s="35"/>
      <c r="I1444" s="35"/>
      <c r="J1444" s="35"/>
      <c r="K1444" s="35"/>
      <c r="L1444" s="35"/>
      <c r="M1444" s="36"/>
      <c r="N1444" s="37"/>
      <c r="O1444" s="38"/>
      <c r="P1444" s="39"/>
    </row>
    <row r="1445" spans="1:16" ht="9.75" customHeight="1">
      <c r="A1445" s="5"/>
      <c r="B1445" s="33" t="s">
        <v>258</v>
      </c>
      <c r="C1445" s="33"/>
      <c r="D1445" s="34"/>
      <c r="E1445" s="35"/>
      <c r="F1445" s="35"/>
      <c r="G1445" s="35"/>
      <c r="H1445" s="35"/>
      <c r="I1445" s="35"/>
      <c r="J1445" s="35"/>
      <c r="K1445" s="35"/>
      <c r="L1445" s="35"/>
      <c r="M1445" s="36"/>
      <c r="N1445" s="37"/>
      <c r="O1445" s="38"/>
      <c r="P1445" s="39"/>
    </row>
    <row r="1446" spans="1:16" ht="9.75" customHeight="1">
      <c r="A1446" s="5"/>
      <c r="B1446" s="33" t="s">
        <v>258</v>
      </c>
      <c r="C1446" s="33"/>
      <c r="D1446" s="34"/>
      <c r="E1446" s="35"/>
      <c r="F1446" s="35"/>
      <c r="G1446" s="35"/>
      <c r="H1446" s="35"/>
      <c r="I1446" s="35"/>
      <c r="J1446" s="35"/>
      <c r="K1446" s="35"/>
      <c r="L1446" s="35"/>
      <c r="M1446" s="36"/>
      <c r="N1446" s="37"/>
      <c r="O1446" s="38"/>
      <c r="P1446" s="39"/>
    </row>
    <row r="1447" spans="1:16" ht="9.75" customHeight="1">
      <c r="A1447" s="5"/>
      <c r="B1447" s="33" t="s">
        <v>93</v>
      </c>
      <c r="C1447" s="33"/>
      <c r="D1447" s="34"/>
      <c r="E1447" s="35"/>
      <c r="F1447" s="35"/>
      <c r="G1447" s="35"/>
      <c r="H1447" s="35"/>
      <c r="I1447" s="35"/>
      <c r="J1447" s="35"/>
      <c r="K1447" s="35"/>
      <c r="L1447" s="35"/>
      <c r="M1447" s="36"/>
      <c r="N1447" s="37"/>
      <c r="O1447" s="38"/>
      <c r="P1447" s="39"/>
    </row>
    <row r="1448" spans="1:16" ht="9.75" customHeight="1">
      <c r="A1448" s="5"/>
      <c r="B1448" s="33" t="s">
        <v>254</v>
      </c>
      <c r="C1448" s="33"/>
      <c r="D1448" s="34"/>
      <c r="E1448" s="35"/>
      <c r="F1448" s="35"/>
      <c r="G1448" s="35"/>
      <c r="H1448" s="35"/>
      <c r="I1448" s="35"/>
      <c r="J1448" s="35"/>
      <c r="K1448" s="35"/>
      <c r="L1448" s="35"/>
      <c r="M1448" s="36"/>
      <c r="N1448" s="37"/>
      <c r="O1448" s="38"/>
      <c r="P1448" s="39"/>
    </row>
    <row r="1449" spans="1:16" ht="9.75" customHeight="1">
      <c r="A1449" s="5"/>
      <c r="B1449" s="33" t="s">
        <v>255</v>
      </c>
      <c r="C1449" s="33"/>
      <c r="D1449" s="34"/>
      <c r="E1449" s="35"/>
      <c r="F1449" s="35"/>
      <c r="G1449" s="35"/>
      <c r="H1449" s="35"/>
      <c r="I1449" s="35"/>
      <c r="J1449" s="35"/>
      <c r="K1449" s="35"/>
      <c r="L1449" s="35"/>
      <c r="M1449" s="36"/>
      <c r="N1449" s="37"/>
      <c r="O1449" s="38"/>
      <c r="P1449" s="39"/>
    </row>
    <row r="1450" spans="1:16" ht="9.75" customHeight="1">
      <c r="A1450" s="5"/>
      <c r="B1450" s="33" t="s">
        <v>5</v>
      </c>
      <c r="C1450" s="33"/>
      <c r="D1450" s="34"/>
      <c r="E1450" s="35"/>
      <c r="F1450" s="35"/>
      <c r="G1450" s="35"/>
      <c r="H1450" s="35"/>
      <c r="I1450" s="35"/>
      <c r="J1450" s="35"/>
      <c r="K1450" s="35"/>
      <c r="L1450" s="35"/>
      <c r="M1450" s="36"/>
      <c r="N1450" s="37"/>
      <c r="O1450" s="38"/>
      <c r="P1450" s="39"/>
    </row>
    <row r="1451" spans="1:16" ht="9.75" customHeight="1">
      <c r="A1451" s="40"/>
      <c r="B1451" s="41" t="s">
        <v>6</v>
      </c>
      <c r="C1451" s="41">
        <f aca="true" t="shared" si="99" ref="C1451:M1451">SUM(C1435:C1450)</f>
        <v>154</v>
      </c>
      <c r="D1451" s="42">
        <f t="shared" si="99"/>
        <v>130</v>
      </c>
      <c r="E1451" s="43">
        <f t="shared" si="99"/>
        <v>119</v>
      </c>
      <c r="F1451" s="43">
        <f t="shared" si="99"/>
        <v>75</v>
      </c>
      <c r="G1451" s="43">
        <f t="shared" si="99"/>
        <v>49</v>
      </c>
      <c r="H1451" s="43">
        <f t="shared" si="99"/>
        <v>35</v>
      </c>
      <c r="I1451" s="43">
        <f t="shared" si="99"/>
        <v>37</v>
      </c>
      <c r="J1451" s="43">
        <f t="shared" si="99"/>
        <v>37</v>
      </c>
      <c r="K1451" s="43">
        <f t="shared" si="99"/>
        <v>40</v>
      </c>
      <c r="L1451" s="43">
        <f t="shared" si="99"/>
        <v>57</v>
      </c>
      <c r="M1451" s="44">
        <f t="shared" si="99"/>
        <v>52</v>
      </c>
      <c r="N1451" s="45">
        <f>MIN(D1451:M1451)</f>
        <v>35</v>
      </c>
      <c r="O1451" s="46">
        <f>C1451-N1451</f>
        <v>119</v>
      </c>
      <c r="P1451" s="47">
        <f>O1451/C1451</f>
        <v>0.7727272727272727</v>
      </c>
    </row>
    <row r="1452" spans="1:16" ht="9.75" customHeight="1">
      <c r="A1452" s="32" t="s">
        <v>105</v>
      </c>
      <c r="B1452" s="48" t="s">
        <v>0</v>
      </c>
      <c r="C1452" s="48"/>
      <c r="D1452" s="49"/>
      <c r="E1452" s="50"/>
      <c r="F1452" s="50"/>
      <c r="G1452" s="50"/>
      <c r="H1452" s="50"/>
      <c r="I1452" s="50"/>
      <c r="J1452" s="50"/>
      <c r="K1452" s="50"/>
      <c r="L1452" s="50"/>
      <c r="M1452" s="51"/>
      <c r="N1452" s="52"/>
      <c r="O1452" s="53"/>
      <c r="P1452" s="54"/>
    </row>
    <row r="1453" spans="1:16" ht="9.75" customHeight="1">
      <c r="A1453" s="5"/>
      <c r="B1453" s="33" t="s">
        <v>1</v>
      </c>
      <c r="C1453" s="33">
        <v>153</v>
      </c>
      <c r="D1453" s="34">
        <v>27</v>
      </c>
      <c r="E1453" s="35">
        <v>0</v>
      </c>
      <c r="F1453" s="35">
        <v>0</v>
      </c>
      <c r="G1453" s="35">
        <v>0</v>
      </c>
      <c r="H1453" s="35">
        <v>0</v>
      </c>
      <c r="I1453" s="35">
        <v>2</v>
      </c>
      <c r="J1453" s="35">
        <v>1</v>
      </c>
      <c r="K1453" s="35">
        <v>13</v>
      </c>
      <c r="L1453" s="35">
        <v>32</v>
      </c>
      <c r="M1453" s="36">
        <v>77</v>
      </c>
      <c r="N1453" s="37">
        <f>MIN(D1453:M1453)</f>
        <v>0</v>
      </c>
      <c r="O1453" s="38">
        <f>C1453-N1453</f>
        <v>153</v>
      </c>
      <c r="P1453" s="39">
        <f>O1453/C1453</f>
        <v>1</v>
      </c>
    </row>
    <row r="1454" spans="1:16" ht="9.75" customHeight="1">
      <c r="A1454" s="5"/>
      <c r="B1454" s="33" t="s">
        <v>2</v>
      </c>
      <c r="C1454" s="33"/>
      <c r="D1454" s="34"/>
      <c r="E1454" s="35"/>
      <c r="F1454" s="35"/>
      <c r="G1454" s="35"/>
      <c r="H1454" s="35"/>
      <c r="I1454" s="35"/>
      <c r="J1454" s="35"/>
      <c r="K1454" s="35"/>
      <c r="L1454" s="35"/>
      <c r="M1454" s="36"/>
      <c r="N1454" s="37"/>
      <c r="O1454" s="38"/>
      <c r="P1454" s="39"/>
    </row>
    <row r="1455" spans="1:16" ht="9.75" customHeight="1">
      <c r="A1455" s="5"/>
      <c r="B1455" s="33" t="s">
        <v>460</v>
      </c>
      <c r="C1455" s="33"/>
      <c r="D1455" s="34"/>
      <c r="E1455" s="35"/>
      <c r="F1455" s="35"/>
      <c r="G1455" s="35"/>
      <c r="H1455" s="35"/>
      <c r="I1455" s="35"/>
      <c r="J1455" s="35"/>
      <c r="K1455" s="35"/>
      <c r="L1455" s="35"/>
      <c r="M1455" s="36"/>
      <c r="N1455" s="37"/>
      <c r="O1455" s="38"/>
      <c r="P1455" s="39"/>
    </row>
    <row r="1456" spans="1:16" ht="9.75" customHeight="1">
      <c r="A1456" s="5"/>
      <c r="B1456" s="33" t="s">
        <v>460</v>
      </c>
      <c r="C1456" s="33"/>
      <c r="D1456" s="34"/>
      <c r="E1456" s="35"/>
      <c r="F1456" s="35"/>
      <c r="G1456" s="35"/>
      <c r="H1456" s="35"/>
      <c r="I1456" s="35"/>
      <c r="J1456" s="35"/>
      <c r="K1456" s="35"/>
      <c r="L1456" s="35"/>
      <c r="M1456" s="36"/>
      <c r="N1456" s="37"/>
      <c r="O1456" s="38"/>
      <c r="P1456" s="39"/>
    </row>
    <row r="1457" spans="1:16" ht="9.75" customHeight="1">
      <c r="A1457" s="5"/>
      <c r="B1457" s="33" t="s">
        <v>4</v>
      </c>
      <c r="C1457" s="33"/>
      <c r="D1457" s="34"/>
      <c r="E1457" s="35"/>
      <c r="F1457" s="35"/>
      <c r="G1457" s="35"/>
      <c r="H1457" s="35"/>
      <c r="I1457" s="35"/>
      <c r="J1457" s="35"/>
      <c r="K1457" s="35"/>
      <c r="L1457" s="35"/>
      <c r="M1457" s="36"/>
      <c r="N1457" s="37"/>
      <c r="O1457" s="38"/>
      <c r="P1457" s="39"/>
    </row>
    <row r="1458" spans="1:16" ht="9.75" customHeight="1">
      <c r="A1458" s="5"/>
      <c r="B1458" s="33" t="s">
        <v>258</v>
      </c>
      <c r="C1458" s="33"/>
      <c r="D1458" s="34"/>
      <c r="E1458" s="35"/>
      <c r="F1458" s="35"/>
      <c r="G1458" s="35"/>
      <c r="H1458" s="35"/>
      <c r="I1458" s="35"/>
      <c r="J1458" s="35"/>
      <c r="K1458" s="35"/>
      <c r="L1458" s="35"/>
      <c r="M1458" s="36"/>
      <c r="N1458" s="37"/>
      <c r="O1458" s="38"/>
      <c r="P1458" s="39"/>
    </row>
    <row r="1459" spans="1:16" ht="9.75" customHeight="1">
      <c r="A1459" s="5"/>
      <c r="B1459" s="33" t="s">
        <v>258</v>
      </c>
      <c r="C1459" s="33"/>
      <c r="D1459" s="34"/>
      <c r="E1459" s="35"/>
      <c r="F1459" s="35"/>
      <c r="G1459" s="35"/>
      <c r="H1459" s="35"/>
      <c r="I1459" s="35"/>
      <c r="J1459" s="35"/>
      <c r="K1459" s="35"/>
      <c r="L1459" s="35"/>
      <c r="M1459" s="36"/>
      <c r="N1459" s="37"/>
      <c r="O1459" s="38"/>
      <c r="P1459" s="39"/>
    </row>
    <row r="1460" spans="1:16" ht="9.75" customHeight="1">
      <c r="A1460" s="5"/>
      <c r="B1460" s="33" t="s">
        <v>258</v>
      </c>
      <c r="C1460" s="33"/>
      <c r="D1460" s="34"/>
      <c r="E1460" s="35"/>
      <c r="F1460" s="35"/>
      <c r="G1460" s="35"/>
      <c r="H1460" s="35"/>
      <c r="I1460" s="35"/>
      <c r="J1460" s="35"/>
      <c r="K1460" s="35"/>
      <c r="L1460" s="35"/>
      <c r="M1460" s="36"/>
      <c r="N1460" s="37"/>
      <c r="O1460" s="38"/>
      <c r="P1460" s="39"/>
    </row>
    <row r="1461" spans="1:16" ht="9.75" customHeight="1">
      <c r="A1461" s="5"/>
      <c r="B1461" s="33" t="s">
        <v>258</v>
      </c>
      <c r="C1461" s="33"/>
      <c r="D1461" s="34"/>
      <c r="E1461" s="35"/>
      <c r="F1461" s="35"/>
      <c r="G1461" s="35"/>
      <c r="H1461" s="35"/>
      <c r="I1461" s="35"/>
      <c r="J1461" s="35"/>
      <c r="K1461" s="35"/>
      <c r="L1461" s="35"/>
      <c r="M1461" s="36"/>
      <c r="N1461" s="37"/>
      <c r="O1461" s="38"/>
      <c r="P1461" s="39"/>
    </row>
    <row r="1462" spans="1:16" ht="9.75" customHeight="1">
      <c r="A1462" s="5"/>
      <c r="B1462" s="33" t="s">
        <v>258</v>
      </c>
      <c r="C1462" s="33"/>
      <c r="D1462" s="34"/>
      <c r="E1462" s="35"/>
      <c r="F1462" s="35"/>
      <c r="G1462" s="35"/>
      <c r="H1462" s="35"/>
      <c r="I1462" s="35"/>
      <c r="J1462" s="35"/>
      <c r="K1462" s="35"/>
      <c r="L1462" s="35"/>
      <c r="M1462" s="36"/>
      <c r="N1462" s="37"/>
      <c r="O1462" s="38"/>
      <c r="P1462" s="39"/>
    </row>
    <row r="1463" spans="1:16" ht="9.75" customHeight="1">
      <c r="A1463" s="5"/>
      <c r="B1463" s="33" t="s">
        <v>258</v>
      </c>
      <c r="C1463" s="33"/>
      <c r="D1463" s="34"/>
      <c r="E1463" s="35"/>
      <c r="F1463" s="35"/>
      <c r="G1463" s="35"/>
      <c r="H1463" s="35"/>
      <c r="I1463" s="35"/>
      <c r="J1463" s="35"/>
      <c r="K1463" s="35"/>
      <c r="L1463" s="35"/>
      <c r="M1463" s="36"/>
      <c r="N1463" s="37"/>
      <c r="O1463" s="38"/>
      <c r="P1463" s="39"/>
    </row>
    <row r="1464" spans="1:16" ht="9.75" customHeight="1">
      <c r="A1464" s="5"/>
      <c r="B1464" s="33" t="s">
        <v>93</v>
      </c>
      <c r="C1464" s="33"/>
      <c r="D1464" s="34"/>
      <c r="E1464" s="35"/>
      <c r="F1464" s="35"/>
      <c r="G1464" s="35"/>
      <c r="H1464" s="35"/>
      <c r="I1464" s="35"/>
      <c r="J1464" s="35"/>
      <c r="K1464" s="35"/>
      <c r="L1464" s="35"/>
      <c r="M1464" s="36"/>
      <c r="N1464" s="37"/>
      <c r="O1464" s="38"/>
      <c r="P1464" s="39"/>
    </row>
    <row r="1465" spans="1:16" ht="9.75" customHeight="1">
      <c r="A1465" s="5"/>
      <c r="B1465" s="33" t="s">
        <v>254</v>
      </c>
      <c r="C1465" s="33"/>
      <c r="D1465" s="34"/>
      <c r="E1465" s="35"/>
      <c r="F1465" s="35"/>
      <c r="G1465" s="35"/>
      <c r="H1465" s="35"/>
      <c r="I1465" s="35"/>
      <c r="J1465" s="35"/>
      <c r="K1465" s="35"/>
      <c r="L1465" s="35"/>
      <c r="M1465" s="36"/>
      <c r="N1465" s="37"/>
      <c r="O1465" s="38"/>
      <c r="P1465" s="39"/>
    </row>
    <row r="1466" spans="1:16" ht="9.75" customHeight="1">
      <c r="A1466" s="5"/>
      <c r="B1466" s="33" t="s">
        <v>255</v>
      </c>
      <c r="C1466" s="33"/>
      <c r="D1466" s="34"/>
      <c r="E1466" s="35"/>
      <c r="F1466" s="35"/>
      <c r="G1466" s="35"/>
      <c r="H1466" s="35"/>
      <c r="I1466" s="35"/>
      <c r="J1466" s="35"/>
      <c r="K1466" s="35"/>
      <c r="L1466" s="35"/>
      <c r="M1466" s="36"/>
      <c r="N1466" s="37"/>
      <c r="O1466" s="38"/>
      <c r="P1466" s="39"/>
    </row>
    <row r="1467" spans="1:16" ht="9.75" customHeight="1">
      <c r="A1467" s="5"/>
      <c r="B1467" s="33" t="s">
        <v>5</v>
      </c>
      <c r="C1467" s="33"/>
      <c r="D1467" s="34"/>
      <c r="E1467" s="35"/>
      <c r="F1467" s="35"/>
      <c r="G1467" s="35"/>
      <c r="H1467" s="35"/>
      <c r="I1467" s="35"/>
      <c r="J1467" s="35"/>
      <c r="K1467" s="35"/>
      <c r="L1467" s="35"/>
      <c r="M1467" s="36"/>
      <c r="N1467" s="37"/>
      <c r="O1467" s="38"/>
      <c r="P1467" s="39"/>
    </row>
    <row r="1468" spans="1:16" ht="9.75" customHeight="1">
      <c r="A1468" s="40"/>
      <c r="B1468" s="41" t="s">
        <v>6</v>
      </c>
      <c r="C1468" s="41">
        <f aca="true" t="shared" si="100" ref="C1468:M1468">SUM(C1452:C1467)</f>
        <v>153</v>
      </c>
      <c r="D1468" s="42">
        <f t="shared" si="100"/>
        <v>27</v>
      </c>
      <c r="E1468" s="43">
        <f t="shared" si="100"/>
        <v>0</v>
      </c>
      <c r="F1468" s="43">
        <f t="shared" si="100"/>
        <v>0</v>
      </c>
      <c r="G1468" s="43">
        <f t="shared" si="100"/>
        <v>0</v>
      </c>
      <c r="H1468" s="43">
        <f t="shared" si="100"/>
        <v>0</v>
      </c>
      <c r="I1468" s="43">
        <f t="shared" si="100"/>
        <v>2</v>
      </c>
      <c r="J1468" s="43">
        <f t="shared" si="100"/>
        <v>1</v>
      </c>
      <c r="K1468" s="43">
        <f t="shared" si="100"/>
        <v>13</v>
      </c>
      <c r="L1468" s="43">
        <f t="shared" si="100"/>
        <v>32</v>
      </c>
      <c r="M1468" s="44">
        <f t="shared" si="100"/>
        <v>77</v>
      </c>
      <c r="N1468" s="45">
        <f>MIN(D1468:M1468)</f>
        <v>0</v>
      </c>
      <c r="O1468" s="46">
        <f>C1468-N1468</f>
        <v>153</v>
      </c>
      <c r="P1468" s="47">
        <f>O1468/C1468</f>
        <v>1</v>
      </c>
    </row>
    <row r="1469" spans="1:16" ht="9.75" customHeight="1">
      <c r="A1469" s="32" t="s">
        <v>106</v>
      </c>
      <c r="B1469" s="48" t="s">
        <v>0</v>
      </c>
      <c r="C1469" s="48"/>
      <c r="D1469" s="49"/>
      <c r="E1469" s="50"/>
      <c r="F1469" s="50"/>
      <c r="G1469" s="50"/>
      <c r="H1469" s="50"/>
      <c r="I1469" s="50"/>
      <c r="J1469" s="50"/>
      <c r="K1469" s="50"/>
      <c r="L1469" s="50"/>
      <c r="M1469" s="51"/>
      <c r="N1469" s="52"/>
      <c r="O1469" s="53"/>
      <c r="P1469" s="54"/>
    </row>
    <row r="1470" spans="1:16" ht="9.75" customHeight="1">
      <c r="A1470" s="5"/>
      <c r="B1470" s="33" t="s">
        <v>1</v>
      </c>
      <c r="C1470" s="33">
        <v>123</v>
      </c>
      <c r="D1470" s="34">
        <v>86</v>
      </c>
      <c r="E1470" s="35">
        <v>11</v>
      </c>
      <c r="F1470" s="35">
        <v>0</v>
      </c>
      <c r="G1470" s="35">
        <v>0</v>
      </c>
      <c r="H1470" s="35">
        <v>1</v>
      </c>
      <c r="I1470" s="35">
        <v>2</v>
      </c>
      <c r="J1470" s="35">
        <v>2</v>
      </c>
      <c r="K1470" s="35">
        <v>10</v>
      </c>
      <c r="L1470" s="35">
        <v>27</v>
      </c>
      <c r="M1470" s="36">
        <v>69</v>
      </c>
      <c r="N1470" s="37">
        <f>MIN(D1470:M1470)</f>
        <v>0</v>
      </c>
      <c r="O1470" s="38">
        <f>C1470-N1470</f>
        <v>123</v>
      </c>
      <c r="P1470" s="39">
        <f>O1470/C1470</f>
        <v>1</v>
      </c>
    </row>
    <row r="1471" spans="1:16" ht="9.75" customHeight="1">
      <c r="A1471" s="5"/>
      <c r="B1471" s="33" t="s">
        <v>2</v>
      </c>
      <c r="C1471" s="33"/>
      <c r="D1471" s="34"/>
      <c r="E1471" s="35"/>
      <c r="F1471" s="35"/>
      <c r="G1471" s="35"/>
      <c r="H1471" s="35"/>
      <c r="I1471" s="35"/>
      <c r="J1471" s="35"/>
      <c r="K1471" s="35"/>
      <c r="L1471" s="35"/>
      <c r="M1471" s="36"/>
      <c r="N1471" s="37"/>
      <c r="O1471" s="38"/>
      <c r="P1471" s="39"/>
    </row>
    <row r="1472" spans="1:16" ht="9.75" customHeight="1">
      <c r="A1472" s="5"/>
      <c r="B1472" s="33" t="s">
        <v>460</v>
      </c>
      <c r="C1472" s="33"/>
      <c r="D1472" s="34"/>
      <c r="E1472" s="35"/>
      <c r="F1472" s="35"/>
      <c r="G1472" s="35"/>
      <c r="H1472" s="35"/>
      <c r="I1472" s="35"/>
      <c r="J1472" s="35"/>
      <c r="K1472" s="35"/>
      <c r="L1472" s="35"/>
      <c r="M1472" s="36"/>
      <c r="N1472" s="37"/>
      <c r="O1472" s="38"/>
      <c r="P1472" s="39"/>
    </row>
    <row r="1473" spans="1:16" ht="9.75" customHeight="1">
      <c r="A1473" s="5"/>
      <c r="B1473" s="33" t="s">
        <v>460</v>
      </c>
      <c r="C1473" s="33"/>
      <c r="D1473" s="34"/>
      <c r="E1473" s="35"/>
      <c r="F1473" s="35"/>
      <c r="G1473" s="35"/>
      <c r="H1473" s="35"/>
      <c r="I1473" s="35"/>
      <c r="J1473" s="35"/>
      <c r="K1473" s="35"/>
      <c r="L1473" s="35"/>
      <c r="M1473" s="36"/>
      <c r="N1473" s="37"/>
      <c r="O1473" s="38"/>
      <c r="P1473" s="39"/>
    </row>
    <row r="1474" spans="1:16" ht="9.75" customHeight="1">
      <c r="A1474" s="5"/>
      <c r="B1474" s="33" t="s">
        <v>4</v>
      </c>
      <c r="C1474" s="33"/>
      <c r="D1474" s="34"/>
      <c r="E1474" s="35"/>
      <c r="F1474" s="35"/>
      <c r="G1474" s="35"/>
      <c r="H1474" s="35"/>
      <c r="I1474" s="35"/>
      <c r="J1474" s="35"/>
      <c r="K1474" s="35"/>
      <c r="L1474" s="35"/>
      <c r="M1474" s="36"/>
      <c r="N1474" s="37"/>
      <c r="O1474" s="38"/>
      <c r="P1474" s="39"/>
    </row>
    <row r="1475" spans="1:16" ht="9.75" customHeight="1">
      <c r="A1475" s="5"/>
      <c r="B1475" s="33" t="s">
        <v>258</v>
      </c>
      <c r="C1475" s="33"/>
      <c r="D1475" s="34"/>
      <c r="E1475" s="35"/>
      <c r="F1475" s="35"/>
      <c r="G1475" s="35"/>
      <c r="H1475" s="35"/>
      <c r="I1475" s="35"/>
      <c r="J1475" s="35"/>
      <c r="K1475" s="35"/>
      <c r="L1475" s="35"/>
      <c r="M1475" s="36"/>
      <c r="N1475" s="37"/>
      <c r="O1475" s="38"/>
      <c r="P1475" s="39"/>
    </row>
    <row r="1476" spans="1:16" ht="9.75" customHeight="1">
      <c r="A1476" s="5"/>
      <c r="B1476" s="33" t="s">
        <v>258</v>
      </c>
      <c r="C1476" s="33"/>
      <c r="D1476" s="34"/>
      <c r="E1476" s="35"/>
      <c r="F1476" s="35"/>
      <c r="G1476" s="35"/>
      <c r="H1476" s="35"/>
      <c r="I1476" s="35"/>
      <c r="J1476" s="35"/>
      <c r="K1476" s="35"/>
      <c r="L1476" s="35"/>
      <c r="M1476" s="36"/>
      <c r="N1476" s="37"/>
      <c r="O1476" s="38"/>
      <c r="P1476" s="39"/>
    </row>
    <row r="1477" spans="1:16" ht="9.75" customHeight="1">
      <c r="A1477" s="5"/>
      <c r="B1477" s="33" t="s">
        <v>258</v>
      </c>
      <c r="C1477" s="33"/>
      <c r="D1477" s="34"/>
      <c r="E1477" s="35"/>
      <c r="F1477" s="35"/>
      <c r="G1477" s="35"/>
      <c r="H1477" s="35"/>
      <c r="I1477" s="35"/>
      <c r="J1477" s="35"/>
      <c r="K1477" s="35"/>
      <c r="L1477" s="35"/>
      <c r="M1477" s="36"/>
      <c r="N1477" s="37"/>
      <c r="O1477" s="38"/>
      <c r="P1477" s="39"/>
    </row>
    <row r="1478" spans="1:16" ht="9.75" customHeight="1">
      <c r="A1478" s="5"/>
      <c r="B1478" s="33" t="s">
        <v>258</v>
      </c>
      <c r="C1478" s="33"/>
      <c r="D1478" s="34"/>
      <c r="E1478" s="35"/>
      <c r="F1478" s="35"/>
      <c r="G1478" s="35"/>
      <c r="H1478" s="35"/>
      <c r="I1478" s="35"/>
      <c r="J1478" s="35"/>
      <c r="K1478" s="35"/>
      <c r="L1478" s="35"/>
      <c r="M1478" s="36"/>
      <c r="N1478" s="37"/>
      <c r="O1478" s="38"/>
      <c r="P1478" s="39"/>
    </row>
    <row r="1479" spans="1:16" ht="9.75" customHeight="1">
      <c r="A1479" s="5"/>
      <c r="B1479" s="33" t="s">
        <v>258</v>
      </c>
      <c r="C1479" s="33"/>
      <c r="D1479" s="34"/>
      <c r="E1479" s="35"/>
      <c r="F1479" s="35"/>
      <c r="G1479" s="35"/>
      <c r="H1479" s="35"/>
      <c r="I1479" s="35"/>
      <c r="J1479" s="35"/>
      <c r="K1479" s="35"/>
      <c r="L1479" s="35"/>
      <c r="M1479" s="36"/>
      <c r="N1479" s="37"/>
      <c r="O1479" s="38"/>
      <c r="P1479" s="39"/>
    </row>
    <row r="1480" spans="1:16" ht="9.75" customHeight="1">
      <c r="A1480" s="5"/>
      <c r="B1480" s="33" t="s">
        <v>258</v>
      </c>
      <c r="C1480" s="33"/>
      <c r="D1480" s="34"/>
      <c r="E1480" s="35"/>
      <c r="F1480" s="35"/>
      <c r="G1480" s="35"/>
      <c r="H1480" s="35"/>
      <c r="I1480" s="35"/>
      <c r="J1480" s="35"/>
      <c r="K1480" s="35"/>
      <c r="L1480" s="35"/>
      <c r="M1480" s="36"/>
      <c r="N1480" s="37"/>
      <c r="O1480" s="38"/>
      <c r="P1480" s="39"/>
    </row>
    <row r="1481" spans="1:16" ht="9.75" customHeight="1">
      <c r="A1481" s="5"/>
      <c r="B1481" s="33" t="s">
        <v>93</v>
      </c>
      <c r="C1481" s="33"/>
      <c r="D1481" s="34"/>
      <c r="E1481" s="35"/>
      <c r="F1481" s="35"/>
      <c r="G1481" s="35"/>
      <c r="H1481" s="35"/>
      <c r="I1481" s="35"/>
      <c r="J1481" s="35"/>
      <c r="K1481" s="35"/>
      <c r="L1481" s="35"/>
      <c r="M1481" s="36"/>
      <c r="N1481" s="37"/>
      <c r="O1481" s="38"/>
      <c r="P1481" s="39"/>
    </row>
    <row r="1482" spans="1:16" ht="9.75" customHeight="1">
      <c r="A1482" s="5"/>
      <c r="B1482" s="33" t="s">
        <v>254</v>
      </c>
      <c r="C1482" s="33"/>
      <c r="D1482" s="34"/>
      <c r="E1482" s="35"/>
      <c r="F1482" s="35"/>
      <c r="G1482" s="35"/>
      <c r="H1482" s="35"/>
      <c r="I1482" s="35"/>
      <c r="J1482" s="35"/>
      <c r="K1482" s="35"/>
      <c r="L1482" s="35"/>
      <c r="M1482" s="36"/>
      <c r="N1482" s="37"/>
      <c r="O1482" s="38"/>
      <c r="P1482" s="39"/>
    </row>
    <row r="1483" spans="1:16" ht="9.75" customHeight="1">
      <c r="A1483" s="5"/>
      <c r="B1483" s="33" t="s">
        <v>255</v>
      </c>
      <c r="C1483" s="33"/>
      <c r="D1483" s="34"/>
      <c r="E1483" s="35"/>
      <c r="F1483" s="35"/>
      <c r="G1483" s="35"/>
      <c r="H1483" s="35"/>
      <c r="I1483" s="35"/>
      <c r="J1483" s="35"/>
      <c r="K1483" s="35"/>
      <c r="L1483" s="35"/>
      <c r="M1483" s="36"/>
      <c r="N1483" s="37"/>
      <c r="O1483" s="38"/>
      <c r="P1483" s="39"/>
    </row>
    <row r="1484" spans="1:16" ht="9.75" customHeight="1">
      <c r="A1484" s="5"/>
      <c r="B1484" s="33" t="s">
        <v>5</v>
      </c>
      <c r="C1484" s="33"/>
      <c r="D1484" s="34"/>
      <c r="E1484" s="35"/>
      <c r="F1484" s="35"/>
      <c r="G1484" s="35"/>
      <c r="H1484" s="35"/>
      <c r="I1484" s="35"/>
      <c r="J1484" s="35"/>
      <c r="K1484" s="35"/>
      <c r="L1484" s="35"/>
      <c r="M1484" s="36"/>
      <c r="N1484" s="37"/>
      <c r="O1484" s="38"/>
      <c r="P1484" s="39"/>
    </row>
    <row r="1485" spans="1:16" ht="9.75" customHeight="1">
      <c r="A1485" s="40"/>
      <c r="B1485" s="41" t="s">
        <v>6</v>
      </c>
      <c r="C1485" s="41">
        <f aca="true" t="shared" si="101" ref="C1485:M1485">SUM(C1469:C1484)</f>
        <v>123</v>
      </c>
      <c r="D1485" s="42">
        <f t="shared" si="101"/>
        <v>86</v>
      </c>
      <c r="E1485" s="43">
        <f t="shared" si="101"/>
        <v>11</v>
      </c>
      <c r="F1485" s="43">
        <f t="shared" si="101"/>
        <v>0</v>
      </c>
      <c r="G1485" s="43">
        <f t="shared" si="101"/>
        <v>0</v>
      </c>
      <c r="H1485" s="43">
        <f t="shared" si="101"/>
        <v>1</v>
      </c>
      <c r="I1485" s="43">
        <f t="shared" si="101"/>
        <v>2</v>
      </c>
      <c r="J1485" s="43">
        <f t="shared" si="101"/>
        <v>2</v>
      </c>
      <c r="K1485" s="43">
        <f t="shared" si="101"/>
        <v>10</v>
      </c>
      <c r="L1485" s="43">
        <f t="shared" si="101"/>
        <v>27</v>
      </c>
      <c r="M1485" s="44">
        <f t="shared" si="101"/>
        <v>69</v>
      </c>
      <c r="N1485" s="45">
        <f>MIN(D1485:M1485)</f>
        <v>0</v>
      </c>
      <c r="O1485" s="46">
        <f>C1485-N1485</f>
        <v>123</v>
      </c>
      <c r="P1485" s="47">
        <f>O1485/C1485</f>
        <v>1</v>
      </c>
    </row>
    <row r="1486" spans="1:16" ht="9.75" customHeight="1">
      <c r="A1486" s="32" t="s">
        <v>67</v>
      </c>
      <c r="B1486" s="48" t="s">
        <v>0</v>
      </c>
      <c r="C1486" s="48"/>
      <c r="D1486" s="49"/>
      <c r="E1486" s="50"/>
      <c r="F1486" s="50"/>
      <c r="G1486" s="50"/>
      <c r="H1486" s="50"/>
      <c r="I1486" s="50"/>
      <c r="J1486" s="50"/>
      <c r="K1486" s="50"/>
      <c r="L1486" s="50"/>
      <c r="M1486" s="51"/>
      <c r="N1486" s="52"/>
      <c r="O1486" s="53"/>
      <c r="P1486" s="54"/>
    </row>
    <row r="1487" spans="1:16" ht="9.75" customHeight="1">
      <c r="A1487" s="5"/>
      <c r="B1487" s="33" t="s">
        <v>1</v>
      </c>
      <c r="C1487" s="33"/>
      <c r="D1487" s="34"/>
      <c r="E1487" s="35"/>
      <c r="F1487" s="35"/>
      <c r="G1487" s="35"/>
      <c r="H1487" s="35"/>
      <c r="I1487" s="35"/>
      <c r="J1487" s="35"/>
      <c r="K1487" s="35"/>
      <c r="L1487" s="35"/>
      <c r="M1487" s="36"/>
      <c r="N1487" s="37"/>
      <c r="O1487" s="38"/>
      <c r="P1487" s="39"/>
    </row>
    <row r="1488" spans="1:16" ht="9.75" customHeight="1">
      <c r="A1488" s="5"/>
      <c r="B1488" s="33" t="s">
        <v>2</v>
      </c>
      <c r="C1488" s="33"/>
      <c r="D1488" s="34"/>
      <c r="E1488" s="35"/>
      <c r="F1488" s="35"/>
      <c r="G1488" s="35"/>
      <c r="H1488" s="35"/>
      <c r="I1488" s="35"/>
      <c r="J1488" s="35"/>
      <c r="K1488" s="35"/>
      <c r="L1488" s="35"/>
      <c r="M1488" s="36"/>
      <c r="N1488" s="37"/>
      <c r="O1488" s="38"/>
      <c r="P1488" s="39"/>
    </row>
    <row r="1489" spans="1:16" ht="9.75" customHeight="1">
      <c r="A1489" s="5"/>
      <c r="B1489" s="33" t="s">
        <v>460</v>
      </c>
      <c r="C1489" s="33"/>
      <c r="D1489" s="34"/>
      <c r="E1489" s="35"/>
      <c r="F1489" s="35"/>
      <c r="G1489" s="35"/>
      <c r="H1489" s="35"/>
      <c r="I1489" s="35"/>
      <c r="J1489" s="35"/>
      <c r="K1489" s="35"/>
      <c r="L1489" s="35"/>
      <c r="M1489" s="36"/>
      <c r="N1489" s="37"/>
      <c r="O1489" s="38"/>
      <c r="P1489" s="39"/>
    </row>
    <row r="1490" spans="1:16" ht="9.75" customHeight="1">
      <c r="A1490" s="5"/>
      <c r="B1490" s="33" t="s">
        <v>460</v>
      </c>
      <c r="C1490" s="33"/>
      <c r="D1490" s="34"/>
      <c r="E1490" s="35"/>
      <c r="F1490" s="35"/>
      <c r="G1490" s="35"/>
      <c r="H1490" s="35"/>
      <c r="I1490" s="35"/>
      <c r="J1490" s="35"/>
      <c r="K1490" s="35"/>
      <c r="L1490" s="35"/>
      <c r="M1490" s="36"/>
      <c r="N1490" s="37"/>
      <c r="O1490" s="38"/>
      <c r="P1490" s="39"/>
    </row>
    <row r="1491" spans="1:16" ht="9.75" customHeight="1">
      <c r="A1491" s="5"/>
      <c r="B1491" s="33" t="s">
        <v>4</v>
      </c>
      <c r="C1491" s="33"/>
      <c r="D1491" s="34"/>
      <c r="E1491" s="35"/>
      <c r="F1491" s="35"/>
      <c r="G1491" s="35"/>
      <c r="H1491" s="35"/>
      <c r="I1491" s="35"/>
      <c r="J1491" s="35"/>
      <c r="K1491" s="35"/>
      <c r="L1491" s="35"/>
      <c r="M1491" s="36"/>
      <c r="N1491" s="37"/>
      <c r="O1491" s="38"/>
      <c r="P1491" s="39"/>
    </row>
    <row r="1492" spans="1:16" ht="9.75" customHeight="1">
      <c r="A1492" s="5"/>
      <c r="B1492" s="33" t="s">
        <v>258</v>
      </c>
      <c r="C1492" s="33"/>
      <c r="D1492" s="34"/>
      <c r="E1492" s="35"/>
      <c r="F1492" s="35"/>
      <c r="G1492" s="35"/>
      <c r="H1492" s="35"/>
      <c r="I1492" s="35"/>
      <c r="J1492" s="35"/>
      <c r="K1492" s="35"/>
      <c r="L1492" s="35"/>
      <c r="M1492" s="36"/>
      <c r="N1492" s="37"/>
      <c r="O1492" s="38"/>
      <c r="P1492" s="39"/>
    </row>
    <row r="1493" spans="1:16" ht="9.75" customHeight="1">
      <c r="A1493" s="5"/>
      <c r="B1493" s="33" t="s">
        <v>258</v>
      </c>
      <c r="C1493" s="33"/>
      <c r="D1493" s="34"/>
      <c r="E1493" s="35"/>
      <c r="F1493" s="35"/>
      <c r="G1493" s="35"/>
      <c r="H1493" s="35"/>
      <c r="I1493" s="35"/>
      <c r="J1493" s="35"/>
      <c r="K1493" s="35"/>
      <c r="L1493" s="35"/>
      <c r="M1493" s="36"/>
      <c r="N1493" s="37"/>
      <c r="O1493" s="38"/>
      <c r="P1493" s="39"/>
    </row>
    <row r="1494" spans="1:16" ht="9.75" customHeight="1">
      <c r="A1494" s="5"/>
      <c r="B1494" s="33" t="s">
        <v>258</v>
      </c>
      <c r="C1494" s="33"/>
      <c r="D1494" s="34"/>
      <c r="E1494" s="35"/>
      <c r="F1494" s="35"/>
      <c r="G1494" s="35"/>
      <c r="H1494" s="35"/>
      <c r="I1494" s="35"/>
      <c r="J1494" s="35"/>
      <c r="K1494" s="35"/>
      <c r="L1494" s="35"/>
      <c r="M1494" s="36"/>
      <c r="N1494" s="37"/>
      <c r="O1494" s="38"/>
      <c r="P1494" s="39"/>
    </row>
    <row r="1495" spans="1:16" ht="9.75" customHeight="1">
      <c r="A1495" s="5"/>
      <c r="B1495" s="33" t="s">
        <v>258</v>
      </c>
      <c r="C1495" s="33"/>
      <c r="D1495" s="34"/>
      <c r="E1495" s="35"/>
      <c r="F1495" s="35"/>
      <c r="G1495" s="35"/>
      <c r="H1495" s="35"/>
      <c r="I1495" s="35"/>
      <c r="J1495" s="35"/>
      <c r="K1495" s="35"/>
      <c r="L1495" s="35"/>
      <c r="M1495" s="36"/>
      <c r="N1495" s="37"/>
      <c r="O1495" s="38"/>
      <c r="P1495" s="39"/>
    </row>
    <row r="1496" spans="1:16" ht="9.75" customHeight="1">
      <c r="A1496" s="5"/>
      <c r="B1496" s="33" t="s">
        <v>258</v>
      </c>
      <c r="C1496" s="33"/>
      <c r="D1496" s="34"/>
      <c r="E1496" s="35"/>
      <c r="F1496" s="35"/>
      <c r="G1496" s="35"/>
      <c r="H1496" s="35"/>
      <c r="I1496" s="35"/>
      <c r="J1496" s="35"/>
      <c r="K1496" s="35"/>
      <c r="L1496" s="35"/>
      <c r="M1496" s="36"/>
      <c r="N1496" s="37"/>
      <c r="O1496" s="38"/>
      <c r="P1496" s="39"/>
    </row>
    <row r="1497" spans="1:16" ht="9.75" customHeight="1">
      <c r="A1497" s="5"/>
      <c r="B1497" s="33" t="s">
        <v>258</v>
      </c>
      <c r="C1497" s="33"/>
      <c r="D1497" s="34"/>
      <c r="E1497" s="35"/>
      <c r="F1497" s="35"/>
      <c r="G1497" s="35"/>
      <c r="H1497" s="35"/>
      <c r="I1497" s="35"/>
      <c r="J1497" s="35"/>
      <c r="K1497" s="35"/>
      <c r="L1497" s="35"/>
      <c r="M1497" s="36"/>
      <c r="N1497" s="37"/>
      <c r="O1497" s="38"/>
      <c r="P1497" s="39"/>
    </row>
    <row r="1498" spans="1:16" ht="9.75" customHeight="1">
      <c r="A1498" s="5"/>
      <c r="B1498" s="33" t="s">
        <v>93</v>
      </c>
      <c r="C1498" s="33">
        <v>5</v>
      </c>
      <c r="D1498" s="34">
        <v>3</v>
      </c>
      <c r="E1498" s="35">
        <v>2</v>
      </c>
      <c r="F1498" s="35">
        <v>1</v>
      </c>
      <c r="G1498" s="35">
        <v>1</v>
      </c>
      <c r="H1498" s="35">
        <v>1</v>
      </c>
      <c r="I1498" s="35">
        <v>1</v>
      </c>
      <c r="J1498" s="35">
        <v>1</v>
      </c>
      <c r="K1498" s="35">
        <v>1</v>
      </c>
      <c r="L1498" s="35">
        <v>2</v>
      </c>
      <c r="M1498" s="36">
        <v>2</v>
      </c>
      <c r="N1498" s="37">
        <f>MIN(D1498:M1498)</f>
        <v>1</v>
      </c>
      <c r="O1498" s="38">
        <f>C1498-N1498</f>
        <v>4</v>
      </c>
      <c r="P1498" s="39">
        <f>O1498/C1498</f>
        <v>0.8</v>
      </c>
    </row>
    <row r="1499" spans="1:16" ht="9.75" customHeight="1">
      <c r="A1499" s="5"/>
      <c r="B1499" s="33" t="s">
        <v>254</v>
      </c>
      <c r="C1499" s="33"/>
      <c r="D1499" s="34"/>
      <c r="E1499" s="35"/>
      <c r="F1499" s="35"/>
      <c r="G1499" s="35"/>
      <c r="H1499" s="35"/>
      <c r="I1499" s="35"/>
      <c r="J1499" s="35"/>
      <c r="K1499" s="35"/>
      <c r="L1499" s="35"/>
      <c r="M1499" s="36"/>
      <c r="N1499" s="37"/>
      <c r="O1499" s="38"/>
      <c r="P1499" s="39"/>
    </row>
    <row r="1500" spans="1:16" ht="9.75" customHeight="1">
      <c r="A1500" s="5"/>
      <c r="B1500" s="33" t="s">
        <v>255</v>
      </c>
      <c r="C1500" s="33">
        <v>6</v>
      </c>
      <c r="D1500" s="34">
        <v>3</v>
      </c>
      <c r="E1500" s="35">
        <v>2</v>
      </c>
      <c r="F1500" s="35">
        <v>3</v>
      </c>
      <c r="G1500" s="35">
        <v>2</v>
      </c>
      <c r="H1500" s="35">
        <v>2</v>
      </c>
      <c r="I1500" s="35">
        <v>2</v>
      </c>
      <c r="J1500" s="35">
        <v>2</v>
      </c>
      <c r="K1500" s="35">
        <v>2</v>
      </c>
      <c r="L1500" s="35">
        <v>2</v>
      </c>
      <c r="M1500" s="36">
        <v>2</v>
      </c>
      <c r="N1500" s="37">
        <f>MIN(D1500:M1500)</f>
        <v>2</v>
      </c>
      <c r="O1500" s="38">
        <f>C1500-N1500</f>
        <v>4</v>
      </c>
      <c r="P1500" s="39">
        <f>O1500/C1500</f>
        <v>0.6666666666666666</v>
      </c>
    </row>
    <row r="1501" spans="1:16" ht="9.75" customHeight="1">
      <c r="A1501" s="5"/>
      <c r="B1501" s="33" t="s">
        <v>5</v>
      </c>
      <c r="C1501" s="33"/>
      <c r="D1501" s="34"/>
      <c r="E1501" s="35"/>
      <c r="F1501" s="35"/>
      <c r="G1501" s="35"/>
      <c r="H1501" s="35"/>
      <c r="I1501" s="35"/>
      <c r="J1501" s="35"/>
      <c r="K1501" s="35"/>
      <c r="L1501" s="35"/>
      <c r="M1501" s="36"/>
      <c r="N1501" s="37"/>
      <c r="O1501" s="38"/>
      <c r="P1501" s="39"/>
    </row>
    <row r="1502" spans="1:16" ht="9.75" customHeight="1">
      <c r="A1502" s="40"/>
      <c r="B1502" s="41" t="s">
        <v>6</v>
      </c>
      <c r="C1502" s="41">
        <f aca="true" t="shared" si="102" ref="C1502:M1502">SUM(C1486:C1501)</f>
        <v>11</v>
      </c>
      <c r="D1502" s="42">
        <f t="shared" si="102"/>
        <v>6</v>
      </c>
      <c r="E1502" s="43">
        <f t="shared" si="102"/>
        <v>4</v>
      </c>
      <c r="F1502" s="43">
        <f t="shared" si="102"/>
        <v>4</v>
      </c>
      <c r="G1502" s="43">
        <f t="shared" si="102"/>
        <v>3</v>
      </c>
      <c r="H1502" s="43">
        <f t="shared" si="102"/>
        <v>3</v>
      </c>
      <c r="I1502" s="43">
        <f t="shared" si="102"/>
        <v>3</v>
      </c>
      <c r="J1502" s="43">
        <f t="shared" si="102"/>
        <v>3</v>
      </c>
      <c r="K1502" s="43">
        <f t="shared" si="102"/>
        <v>3</v>
      </c>
      <c r="L1502" s="43">
        <f t="shared" si="102"/>
        <v>4</v>
      </c>
      <c r="M1502" s="44">
        <f t="shared" si="102"/>
        <v>4</v>
      </c>
      <c r="N1502" s="45">
        <f>MIN(D1502:M1502)</f>
        <v>3</v>
      </c>
      <c r="O1502" s="46">
        <f>C1502-N1502</f>
        <v>8</v>
      </c>
      <c r="P1502" s="47">
        <f>O1502/C1502</f>
        <v>0.7272727272727273</v>
      </c>
    </row>
    <row r="1503" spans="1:16" ht="9.75" customHeight="1">
      <c r="A1503" s="32" t="s">
        <v>68</v>
      </c>
      <c r="B1503" s="48" t="s">
        <v>0</v>
      </c>
      <c r="C1503" s="48">
        <v>148</v>
      </c>
      <c r="D1503" s="49">
        <v>123</v>
      </c>
      <c r="E1503" s="50">
        <v>72</v>
      </c>
      <c r="F1503" s="50">
        <v>20</v>
      </c>
      <c r="G1503" s="50">
        <v>7</v>
      </c>
      <c r="H1503" s="50">
        <v>2</v>
      </c>
      <c r="I1503" s="50">
        <v>2</v>
      </c>
      <c r="J1503" s="50">
        <v>4</v>
      </c>
      <c r="K1503" s="50">
        <v>8</v>
      </c>
      <c r="L1503" s="50">
        <v>14</v>
      </c>
      <c r="M1503" s="51">
        <v>25</v>
      </c>
      <c r="N1503" s="52">
        <f>MIN(D1503:M1503)</f>
        <v>2</v>
      </c>
      <c r="O1503" s="53">
        <f>C1503-N1503</f>
        <v>146</v>
      </c>
      <c r="P1503" s="54">
        <f>O1503/C1503</f>
        <v>0.9864864864864865</v>
      </c>
    </row>
    <row r="1504" spans="1:16" ht="9.75" customHeight="1">
      <c r="A1504" s="5"/>
      <c r="B1504" s="33" t="s">
        <v>1</v>
      </c>
      <c r="C1504" s="33">
        <v>185</v>
      </c>
      <c r="D1504" s="34">
        <v>43</v>
      </c>
      <c r="E1504" s="35">
        <v>0</v>
      </c>
      <c r="F1504" s="35">
        <v>0</v>
      </c>
      <c r="G1504" s="35">
        <v>0</v>
      </c>
      <c r="H1504" s="35">
        <v>0</v>
      </c>
      <c r="I1504" s="35">
        <v>2</v>
      </c>
      <c r="J1504" s="35">
        <v>1</v>
      </c>
      <c r="K1504" s="35">
        <v>4</v>
      </c>
      <c r="L1504" s="35">
        <v>17</v>
      </c>
      <c r="M1504" s="36">
        <v>65</v>
      </c>
      <c r="N1504" s="37">
        <f>MIN(D1504:M1504)</f>
        <v>0</v>
      </c>
      <c r="O1504" s="38">
        <f>C1504-N1504</f>
        <v>185</v>
      </c>
      <c r="P1504" s="39">
        <f>O1504/C1504</f>
        <v>1</v>
      </c>
    </row>
    <row r="1505" spans="1:16" ht="9.75" customHeight="1">
      <c r="A1505" s="5"/>
      <c r="B1505" s="33" t="s">
        <v>2</v>
      </c>
      <c r="C1505" s="33"/>
      <c r="D1505" s="34"/>
      <c r="E1505" s="35"/>
      <c r="F1505" s="35"/>
      <c r="G1505" s="35"/>
      <c r="H1505" s="35"/>
      <c r="I1505" s="35"/>
      <c r="J1505" s="35"/>
      <c r="K1505" s="35"/>
      <c r="L1505" s="35"/>
      <c r="M1505" s="36"/>
      <c r="N1505" s="37"/>
      <c r="O1505" s="38"/>
      <c r="P1505" s="39"/>
    </row>
    <row r="1506" spans="1:16" ht="9.75" customHeight="1">
      <c r="A1506" s="5"/>
      <c r="B1506" s="33" t="s">
        <v>455</v>
      </c>
      <c r="C1506" s="33">
        <v>10</v>
      </c>
      <c r="D1506" s="34">
        <v>4</v>
      </c>
      <c r="E1506" s="35">
        <v>3</v>
      </c>
      <c r="F1506" s="35">
        <v>0</v>
      </c>
      <c r="G1506" s="35">
        <v>0</v>
      </c>
      <c r="H1506" s="35">
        <v>0</v>
      </c>
      <c r="I1506" s="35">
        <v>0</v>
      </c>
      <c r="J1506" s="35">
        <v>0</v>
      </c>
      <c r="K1506" s="35">
        <v>0</v>
      </c>
      <c r="L1506" s="35">
        <v>0</v>
      </c>
      <c r="M1506" s="36">
        <v>1</v>
      </c>
      <c r="N1506" s="37">
        <f>MIN(D1506:M1506)</f>
        <v>0</v>
      </c>
      <c r="O1506" s="38">
        <f>C1506-N1506</f>
        <v>10</v>
      </c>
      <c r="P1506" s="39">
        <f>O1506/C1506</f>
        <v>1</v>
      </c>
    </row>
    <row r="1507" spans="1:16" ht="9.75" customHeight="1">
      <c r="A1507" s="5"/>
      <c r="B1507" s="33" t="s">
        <v>460</v>
      </c>
      <c r="C1507" s="33"/>
      <c r="D1507" s="34"/>
      <c r="E1507" s="35"/>
      <c r="F1507" s="35"/>
      <c r="G1507" s="35"/>
      <c r="H1507" s="35"/>
      <c r="I1507" s="35"/>
      <c r="J1507" s="35"/>
      <c r="K1507" s="35"/>
      <c r="L1507" s="35"/>
      <c r="M1507" s="36"/>
      <c r="N1507" s="37"/>
      <c r="O1507" s="38"/>
      <c r="P1507" s="39"/>
    </row>
    <row r="1508" spans="1:16" ht="9.75" customHeight="1">
      <c r="A1508" s="5"/>
      <c r="B1508" s="33" t="s">
        <v>4</v>
      </c>
      <c r="C1508" s="33">
        <v>6</v>
      </c>
      <c r="D1508" s="34">
        <v>2</v>
      </c>
      <c r="E1508" s="35">
        <v>3</v>
      </c>
      <c r="F1508" s="35">
        <v>3</v>
      </c>
      <c r="G1508" s="35">
        <v>3</v>
      </c>
      <c r="H1508" s="35">
        <v>2</v>
      </c>
      <c r="I1508" s="35">
        <v>2</v>
      </c>
      <c r="J1508" s="35">
        <v>2</v>
      </c>
      <c r="K1508" s="35">
        <v>2</v>
      </c>
      <c r="L1508" s="35">
        <v>2</v>
      </c>
      <c r="M1508" s="36">
        <v>3</v>
      </c>
      <c r="N1508" s="37">
        <f>MIN(D1508:M1508)</f>
        <v>2</v>
      </c>
      <c r="O1508" s="38">
        <f>C1508-N1508</f>
        <v>4</v>
      </c>
      <c r="P1508" s="39">
        <f>O1508/C1508</f>
        <v>0.6666666666666666</v>
      </c>
    </row>
    <row r="1509" spans="1:16" ht="9.75" customHeight="1">
      <c r="A1509" s="5"/>
      <c r="B1509" s="33" t="s">
        <v>258</v>
      </c>
      <c r="C1509" s="33"/>
      <c r="D1509" s="34"/>
      <c r="E1509" s="35"/>
      <c r="F1509" s="35"/>
      <c r="G1509" s="35"/>
      <c r="H1509" s="35"/>
      <c r="I1509" s="35"/>
      <c r="J1509" s="35"/>
      <c r="K1509" s="35"/>
      <c r="L1509" s="35"/>
      <c r="M1509" s="36"/>
      <c r="N1509" s="37"/>
      <c r="O1509" s="38"/>
      <c r="P1509" s="39"/>
    </row>
    <row r="1510" spans="1:16" ht="9.75" customHeight="1">
      <c r="A1510" s="5"/>
      <c r="B1510" s="33" t="s">
        <v>258</v>
      </c>
      <c r="C1510" s="33"/>
      <c r="D1510" s="34"/>
      <c r="E1510" s="35"/>
      <c r="F1510" s="35"/>
      <c r="G1510" s="35"/>
      <c r="H1510" s="35"/>
      <c r="I1510" s="35"/>
      <c r="J1510" s="35"/>
      <c r="K1510" s="35"/>
      <c r="L1510" s="35"/>
      <c r="M1510" s="36"/>
      <c r="N1510" s="37"/>
      <c r="O1510" s="38"/>
      <c r="P1510" s="39"/>
    </row>
    <row r="1511" spans="1:16" ht="9.75" customHeight="1">
      <c r="A1511" s="5"/>
      <c r="B1511" s="33" t="s">
        <v>258</v>
      </c>
      <c r="C1511" s="33"/>
      <c r="D1511" s="34"/>
      <c r="E1511" s="35"/>
      <c r="F1511" s="35"/>
      <c r="G1511" s="35"/>
      <c r="H1511" s="35"/>
      <c r="I1511" s="35"/>
      <c r="J1511" s="35"/>
      <c r="K1511" s="35"/>
      <c r="L1511" s="35"/>
      <c r="M1511" s="36"/>
      <c r="N1511" s="37"/>
      <c r="O1511" s="38"/>
      <c r="P1511" s="39"/>
    </row>
    <row r="1512" spans="1:16" ht="9.75" customHeight="1">
      <c r="A1512" s="5"/>
      <c r="B1512" s="33" t="s">
        <v>258</v>
      </c>
      <c r="C1512" s="33"/>
      <c r="D1512" s="34"/>
      <c r="E1512" s="35"/>
      <c r="F1512" s="35"/>
      <c r="G1512" s="35"/>
      <c r="H1512" s="35"/>
      <c r="I1512" s="35"/>
      <c r="J1512" s="35"/>
      <c r="K1512" s="35"/>
      <c r="L1512" s="35"/>
      <c r="M1512" s="36"/>
      <c r="N1512" s="37"/>
      <c r="O1512" s="38"/>
      <c r="P1512" s="39"/>
    </row>
    <row r="1513" spans="1:16" ht="9.75" customHeight="1">
      <c r="A1513" s="5"/>
      <c r="B1513" s="33" t="s">
        <v>258</v>
      </c>
      <c r="C1513" s="33"/>
      <c r="D1513" s="34"/>
      <c r="E1513" s="35"/>
      <c r="F1513" s="35"/>
      <c r="G1513" s="35"/>
      <c r="H1513" s="35"/>
      <c r="I1513" s="35"/>
      <c r="J1513" s="35"/>
      <c r="K1513" s="35"/>
      <c r="L1513" s="35"/>
      <c r="M1513" s="36"/>
      <c r="N1513" s="37"/>
      <c r="O1513" s="38"/>
      <c r="P1513" s="39"/>
    </row>
    <row r="1514" spans="1:16" ht="9.75" customHeight="1">
      <c r="A1514" s="5"/>
      <c r="B1514" s="33" t="s">
        <v>258</v>
      </c>
      <c r="C1514" s="33"/>
      <c r="D1514" s="34"/>
      <c r="E1514" s="35"/>
      <c r="F1514" s="35"/>
      <c r="G1514" s="35"/>
      <c r="H1514" s="35"/>
      <c r="I1514" s="35"/>
      <c r="J1514" s="35"/>
      <c r="K1514" s="35"/>
      <c r="L1514" s="35"/>
      <c r="M1514" s="36"/>
      <c r="N1514" s="37"/>
      <c r="O1514" s="38"/>
      <c r="P1514" s="39"/>
    </row>
    <row r="1515" spans="1:16" ht="9.75" customHeight="1">
      <c r="A1515" s="5"/>
      <c r="B1515" s="33" t="s">
        <v>93</v>
      </c>
      <c r="C1515" s="33"/>
      <c r="D1515" s="34"/>
      <c r="E1515" s="35"/>
      <c r="F1515" s="35"/>
      <c r="G1515" s="35"/>
      <c r="H1515" s="35"/>
      <c r="I1515" s="35"/>
      <c r="J1515" s="35"/>
      <c r="K1515" s="35"/>
      <c r="L1515" s="35"/>
      <c r="M1515" s="36"/>
      <c r="N1515" s="37"/>
      <c r="O1515" s="38"/>
      <c r="P1515" s="39"/>
    </row>
    <row r="1516" spans="1:16" ht="9.75" customHeight="1">
      <c r="A1516" s="5"/>
      <c r="B1516" s="33" t="s">
        <v>254</v>
      </c>
      <c r="C1516" s="33"/>
      <c r="D1516" s="34"/>
      <c r="E1516" s="35"/>
      <c r="F1516" s="35"/>
      <c r="G1516" s="35"/>
      <c r="H1516" s="35"/>
      <c r="I1516" s="35"/>
      <c r="J1516" s="35"/>
      <c r="K1516" s="35"/>
      <c r="L1516" s="35"/>
      <c r="M1516" s="36"/>
      <c r="N1516" s="37"/>
      <c r="O1516" s="38"/>
      <c r="P1516" s="39"/>
    </row>
    <row r="1517" spans="1:16" ht="9.75" customHeight="1">
      <c r="A1517" s="5"/>
      <c r="B1517" s="33" t="s">
        <v>255</v>
      </c>
      <c r="C1517" s="33"/>
      <c r="D1517" s="34"/>
      <c r="E1517" s="35"/>
      <c r="F1517" s="35"/>
      <c r="G1517" s="35"/>
      <c r="H1517" s="35"/>
      <c r="I1517" s="35"/>
      <c r="J1517" s="35"/>
      <c r="K1517" s="35"/>
      <c r="L1517" s="35"/>
      <c r="M1517" s="36"/>
      <c r="N1517" s="37"/>
      <c r="O1517" s="38"/>
      <c r="P1517" s="39"/>
    </row>
    <row r="1518" spans="1:16" ht="9.75" customHeight="1">
      <c r="A1518" s="5"/>
      <c r="B1518" s="33" t="s">
        <v>5</v>
      </c>
      <c r="C1518" s="33">
        <v>6</v>
      </c>
      <c r="D1518" s="34">
        <v>5</v>
      </c>
      <c r="E1518" s="35">
        <v>4</v>
      </c>
      <c r="F1518" s="35">
        <v>4</v>
      </c>
      <c r="G1518" s="35">
        <v>4</v>
      </c>
      <c r="H1518" s="35">
        <v>4</v>
      </c>
      <c r="I1518" s="35">
        <v>2</v>
      </c>
      <c r="J1518" s="35">
        <v>2</v>
      </c>
      <c r="K1518" s="35">
        <v>4</v>
      </c>
      <c r="L1518" s="35">
        <v>5</v>
      </c>
      <c r="M1518" s="36">
        <v>4</v>
      </c>
      <c r="N1518" s="37">
        <f>MIN(D1518:M1518)</f>
        <v>2</v>
      </c>
      <c r="O1518" s="38">
        <f>C1518-N1518</f>
        <v>4</v>
      </c>
      <c r="P1518" s="39">
        <f>O1518/C1518</f>
        <v>0.6666666666666666</v>
      </c>
    </row>
    <row r="1519" spans="1:16" ht="9.75" customHeight="1">
      <c r="A1519" s="40"/>
      <c r="B1519" s="41" t="s">
        <v>6</v>
      </c>
      <c r="C1519" s="41">
        <f aca="true" t="shared" si="103" ref="C1519:M1519">SUM(C1503:C1518)</f>
        <v>355</v>
      </c>
      <c r="D1519" s="42">
        <f t="shared" si="103"/>
        <v>177</v>
      </c>
      <c r="E1519" s="43">
        <f t="shared" si="103"/>
        <v>82</v>
      </c>
      <c r="F1519" s="43">
        <f t="shared" si="103"/>
        <v>27</v>
      </c>
      <c r="G1519" s="43">
        <f t="shared" si="103"/>
        <v>14</v>
      </c>
      <c r="H1519" s="43">
        <f t="shared" si="103"/>
        <v>8</v>
      </c>
      <c r="I1519" s="43">
        <f t="shared" si="103"/>
        <v>8</v>
      </c>
      <c r="J1519" s="43">
        <f t="shared" si="103"/>
        <v>9</v>
      </c>
      <c r="K1519" s="43">
        <f t="shared" si="103"/>
        <v>18</v>
      </c>
      <c r="L1519" s="43">
        <f t="shared" si="103"/>
        <v>38</v>
      </c>
      <c r="M1519" s="44">
        <f t="shared" si="103"/>
        <v>98</v>
      </c>
      <c r="N1519" s="45">
        <f>MIN(D1519:M1519)</f>
        <v>8</v>
      </c>
      <c r="O1519" s="46">
        <f>C1519-N1519</f>
        <v>347</v>
      </c>
      <c r="P1519" s="47">
        <f>O1519/C1519</f>
        <v>0.9774647887323944</v>
      </c>
    </row>
    <row r="1520" spans="1:16" ht="9.75" customHeight="1">
      <c r="A1520" s="32" t="s">
        <v>69</v>
      </c>
      <c r="B1520" s="48" t="s">
        <v>0</v>
      </c>
      <c r="C1520" s="48">
        <v>18</v>
      </c>
      <c r="D1520" s="49">
        <v>0</v>
      </c>
      <c r="E1520" s="50">
        <v>0</v>
      </c>
      <c r="F1520" s="50">
        <v>0</v>
      </c>
      <c r="G1520" s="50">
        <v>0</v>
      </c>
      <c r="H1520" s="50">
        <v>0</v>
      </c>
      <c r="I1520" s="50">
        <v>0</v>
      </c>
      <c r="J1520" s="50">
        <v>0</v>
      </c>
      <c r="K1520" s="50">
        <v>1</v>
      </c>
      <c r="L1520" s="50">
        <v>1</v>
      </c>
      <c r="M1520" s="51">
        <v>5</v>
      </c>
      <c r="N1520" s="52">
        <f>MIN(D1520:M1520)</f>
        <v>0</v>
      </c>
      <c r="O1520" s="53">
        <f>C1520-N1520</f>
        <v>18</v>
      </c>
      <c r="P1520" s="54">
        <f>O1520/C1520</f>
        <v>1</v>
      </c>
    </row>
    <row r="1521" spans="1:16" ht="9.75" customHeight="1">
      <c r="A1521" s="5"/>
      <c r="B1521" s="33" t="s">
        <v>1</v>
      </c>
      <c r="C1521" s="33"/>
      <c r="D1521" s="34"/>
      <c r="E1521" s="35"/>
      <c r="F1521" s="35"/>
      <c r="G1521" s="35"/>
      <c r="H1521" s="35"/>
      <c r="I1521" s="35"/>
      <c r="J1521" s="35"/>
      <c r="K1521" s="35"/>
      <c r="L1521" s="35"/>
      <c r="M1521" s="36"/>
      <c r="N1521" s="37"/>
      <c r="O1521" s="38"/>
      <c r="P1521" s="39"/>
    </row>
    <row r="1522" spans="1:16" ht="9.75" customHeight="1">
      <c r="A1522" s="5"/>
      <c r="B1522" s="33" t="s">
        <v>2</v>
      </c>
      <c r="C1522" s="33"/>
      <c r="D1522" s="34"/>
      <c r="E1522" s="35"/>
      <c r="F1522" s="35"/>
      <c r="G1522" s="35"/>
      <c r="H1522" s="35"/>
      <c r="I1522" s="35"/>
      <c r="J1522" s="35"/>
      <c r="K1522" s="35"/>
      <c r="L1522" s="35"/>
      <c r="M1522" s="36"/>
      <c r="N1522" s="37"/>
      <c r="O1522" s="38"/>
      <c r="P1522" s="39"/>
    </row>
    <row r="1523" spans="1:16" ht="9.75" customHeight="1">
      <c r="A1523" s="5"/>
      <c r="B1523" s="33" t="s">
        <v>455</v>
      </c>
      <c r="C1523" s="33">
        <v>4</v>
      </c>
      <c r="D1523" s="34">
        <v>2</v>
      </c>
      <c r="E1523" s="35">
        <v>1</v>
      </c>
      <c r="F1523" s="35">
        <v>1</v>
      </c>
      <c r="G1523" s="35">
        <v>0</v>
      </c>
      <c r="H1523" s="35">
        <v>0</v>
      </c>
      <c r="I1523" s="35">
        <v>0</v>
      </c>
      <c r="J1523" s="35">
        <v>0</v>
      </c>
      <c r="K1523" s="35">
        <v>1</v>
      </c>
      <c r="L1523" s="35">
        <v>0</v>
      </c>
      <c r="M1523" s="36">
        <v>1</v>
      </c>
      <c r="N1523" s="37">
        <f>MIN(D1523:M1523)</f>
        <v>0</v>
      </c>
      <c r="O1523" s="38">
        <f>C1523-N1523</f>
        <v>4</v>
      </c>
      <c r="P1523" s="39">
        <f>O1523/C1523</f>
        <v>1</v>
      </c>
    </row>
    <row r="1524" spans="1:16" ht="9.75" customHeight="1">
      <c r="A1524" s="5"/>
      <c r="B1524" s="33" t="s">
        <v>460</v>
      </c>
      <c r="C1524" s="33"/>
      <c r="D1524" s="34"/>
      <c r="E1524" s="35"/>
      <c r="F1524" s="35"/>
      <c r="G1524" s="35"/>
      <c r="H1524" s="35"/>
      <c r="I1524" s="35"/>
      <c r="J1524" s="35"/>
      <c r="K1524" s="35"/>
      <c r="L1524" s="35"/>
      <c r="M1524" s="36"/>
      <c r="N1524" s="37"/>
      <c r="O1524" s="38"/>
      <c r="P1524" s="39"/>
    </row>
    <row r="1525" spans="1:16" ht="9.75" customHeight="1">
      <c r="A1525" s="5"/>
      <c r="B1525" s="33" t="s">
        <v>4</v>
      </c>
      <c r="C1525" s="33">
        <v>19</v>
      </c>
      <c r="D1525" s="34">
        <v>16</v>
      </c>
      <c r="E1525" s="35">
        <v>15</v>
      </c>
      <c r="F1525" s="35">
        <v>12</v>
      </c>
      <c r="G1525" s="35">
        <v>11</v>
      </c>
      <c r="H1525" s="35">
        <v>10</v>
      </c>
      <c r="I1525" s="35">
        <v>11</v>
      </c>
      <c r="J1525" s="35">
        <v>9</v>
      </c>
      <c r="K1525" s="35">
        <v>9</v>
      </c>
      <c r="L1525" s="35">
        <v>11</v>
      </c>
      <c r="M1525" s="36">
        <v>11</v>
      </c>
      <c r="N1525" s="37">
        <f>MIN(D1525:M1525)</f>
        <v>9</v>
      </c>
      <c r="O1525" s="38">
        <f>C1525-N1525</f>
        <v>10</v>
      </c>
      <c r="P1525" s="39">
        <f>O1525/C1525</f>
        <v>0.5263157894736842</v>
      </c>
    </row>
    <row r="1526" spans="1:16" ht="9.75" customHeight="1">
      <c r="A1526" s="5"/>
      <c r="B1526" s="33" t="s">
        <v>258</v>
      </c>
      <c r="C1526" s="33"/>
      <c r="D1526" s="34"/>
      <c r="E1526" s="35"/>
      <c r="F1526" s="35"/>
      <c r="G1526" s="35"/>
      <c r="H1526" s="35"/>
      <c r="I1526" s="35"/>
      <c r="J1526" s="35"/>
      <c r="K1526" s="35"/>
      <c r="L1526" s="35"/>
      <c r="M1526" s="36"/>
      <c r="N1526" s="37"/>
      <c r="O1526" s="38"/>
      <c r="P1526" s="39"/>
    </row>
    <row r="1527" spans="1:16" ht="9.75" customHeight="1">
      <c r="A1527" s="5"/>
      <c r="B1527" s="33" t="s">
        <v>258</v>
      </c>
      <c r="C1527" s="33"/>
      <c r="D1527" s="34"/>
      <c r="E1527" s="35"/>
      <c r="F1527" s="35"/>
      <c r="G1527" s="35"/>
      <c r="H1527" s="35"/>
      <c r="I1527" s="35"/>
      <c r="J1527" s="35"/>
      <c r="K1527" s="35"/>
      <c r="L1527" s="35"/>
      <c r="M1527" s="36"/>
      <c r="N1527" s="37"/>
      <c r="O1527" s="38"/>
      <c r="P1527" s="39"/>
    </row>
    <row r="1528" spans="1:16" ht="9.75" customHeight="1">
      <c r="A1528" s="5"/>
      <c r="B1528" s="33" t="s">
        <v>258</v>
      </c>
      <c r="C1528" s="33"/>
      <c r="D1528" s="34"/>
      <c r="E1528" s="35"/>
      <c r="F1528" s="35"/>
      <c r="G1528" s="35"/>
      <c r="H1528" s="35"/>
      <c r="I1528" s="35"/>
      <c r="J1528" s="35"/>
      <c r="K1528" s="35"/>
      <c r="L1528" s="35"/>
      <c r="M1528" s="36"/>
      <c r="N1528" s="37"/>
      <c r="O1528" s="38"/>
      <c r="P1528" s="39"/>
    </row>
    <row r="1529" spans="1:16" ht="9.75" customHeight="1">
      <c r="A1529" s="5"/>
      <c r="B1529" s="33" t="s">
        <v>258</v>
      </c>
      <c r="C1529" s="33"/>
      <c r="D1529" s="34"/>
      <c r="E1529" s="35"/>
      <c r="F1529" s="35"/>
      <c r="G1529" s="35"/>
      <c r="H1529" s="35"/>
      <c r="I1529" s="35"/>
      <c r="J1529" s="35"/>
      <c r="K1529" s="35"/>
      <c r="L1529" s="35"/>
      <c r="M1529" s="36"/>
      <c r="N1529" s="37"/>
      <c r="O1529" s="38"/>
      <c r="P1529" s="39"/>
    </row>
    <row r="1530" spans="1:16" ht="9.75" customHeight="1">
      <c r="A1530" s="5"/>
      <c r="B1530" s="33" t="s">
        <v>258</v>
      </c>
      <c r="C1530" s="33"/>
      <c r="D1530" s="34"/>
      <c r="E1530" s="35"/>
      <c r="F1530" s="35"/>
      <c r="G1530" s="35"/>
      <c r="H1530" s="35"/>
      <c r="I1530" s="35"/>
      <c r="J1530" s="35"/>
      <c r="K1530" s="35"/>
      <c r="L1530" s="35"/>
      <c r="M1530" s="36"/>
      <c r="N1530" s="37"/>
      <c r="O1530" s="38"/>
      <c r="P1530" s="39"/>
    </row>
    <row r="1531" spans="1:16" ht="9.75" customHeight="1">
      <c r="A1531" s="5"/>
      <c r="B1531" s="33" t="s">
        <v>258</v>
      </c>
      <c r="C1531" s="33"/>
      <c r="D1531" s="34"/>
      <c r="E1531" s="35"/>
      <c r="F1531" s="35"/>
      <c r="G1531" s="35"/>
      <c r="H1531" s="35"/>
      <c r="I1531" s="35"/>
      <c r="J1531" s="35"/>
      <c r="K1531" s="35"/>
      <c r="L1531" s="35"/>
      <c r="M1531" s="36"/>
      <c r="N1531" s="37"/>
      <c r="O1531" s="38"/>
      <c r="P1531" s="39"/>
    </row>
    <row r="1532" spans="1:16" ht="9.75" customHeight="1">
      <c r="A1532" s="5"/>
      <c r="B1532" s="33" t="s">
        <v>93</v>
      </c>
      <c r="C1532" s="33">
        <v>6</v>
      </c>
      <c r="D1532" s="34">
        <v>5</v>
      </c>
      <c r="E1532" s="35">
        <v>3</v>
      </c>
      <c r="F1532" s="35">
        <v>1</v>
      </c>
      <c r="G1532" s="35">
        <v>1</v>
      </c>
      <c r="H1532" s="35">
        <v>1</v>
      </c>
      <c r="I1532" s="35">
        <v>1</v>
      </c>
      <c r="J1532" s="35">
        <v>1</v>
      </c>
      <c r="K1532" s="35">
        <v>2</v>
      </c>
      <c r="L1532" s="35">
        <v>2</v>
      </c>
      <c r="M1532" s="36">
        <v>3</v>
      </c>
      <c r="N1532" s="37">
        <f>MIN(D1532:M1532)</f>
        <v>1</v>
      </c>
      <c r="O1532" s="38">
        <f>C1532-N1532</f>
        <v>5</v>
      </c>
      <c r="P1532" s="39">
        <f>O1532/C1532</f>
        <v>0.8333333333333334</v>
      </c>
    </row>
    <row r="1533" spans="1:16" ht="9.75" customHeight="1">
      <c r="A1533" s="5"/>
      <c r="B1533" s="33" t="s">
        <v>254</v>
      </c>
      <c r="C1533" s="33"/>
      <c r="D1533" s="34"/>
      <c r="E1533" s="35"/>
      <c r="F1533" s="35"/>
      <c r="G1533" s="35"/>
      <c r="H1533" s="35"/>
      <c r="I1533" s="35"/>
      <c r="J1533" s="35"/>
      <c r="K1533" s="35"/>
      <c r="L1533" s="35"/>
      <c r="M1533" s="36"/>
      <c r="N1533" s="37"/>
      <c r="O1533" s="38"/>
      <c r="P1533" s="39"/>
    </row>
    <row r="1534" spans="1:16" ht="9.75" customHeight="1">
      <c r="A1534" s="5"/>
      <c r="B1534" s="33" t="s">
        <v>255</v>
      </c>
      <c r="C1534" s="33">
        <v>2</v>
      </c>
      <c r="D1534" s="34">
        <v>2</v>
      </c>
      <c r="E1534" s="35">
        <v>1</v>
      </c>
      <c r="F1534" s="35">
        <v>1</v>
      </c>
      <c r="G1534" s="35">
        <v>1</v>
      </c>
      <c r="H1534" s="35">
        <v>1</v>
      </c>
      <c r="I1534" s="35">
        <v>1</v>
      </c>
      <c r="J1534" s="35">
        <v>1</v>
      </c>
      <c r="K1534" s="35">
        <v>1</v>
      </c>
      <c r="L1534" s="35">
        <v>0</v>
      </c>
      <c r="M1534" s="36">
        <v>1</v>
      </c>
      <c r="N1534" s="37">
        <f>MIN(D1534:M1534)</f>
        <v>0</v>
      </c>
      <c r="O1534" s="38">
        <f>C1534-N1534</f>
        <v>2</v>
      </c>
      <c r="P1534" s="39">
        <f>O1534/C1534</f>
        <v>1</v>
      </c>
    </row>
    <row r="1535" spans="1:16" ht="9.75" customHeight="1">
      <c r="A1535" s="5"/>
      <c r="B1535" s="33" t="s">
        <v>5</v>
      </c>
      <c r="C1535" s="33"/>
      <c r="D1535" s="34"/>
      <c r="E1535" s="35"/>
      <c r="F1535" s="35"/>
      <c r="G1535" s="35"/>
      <c r="H1535" s="35"/>
      <c r="I1535" s="35"/>
      <c r="J1535" s="35"/>
      <c r="K1535" s="35"/>
      <c r="L1535" s="35"/>
      <c r="M1535" s="36"/>
      <c r="N1535" s="37"/>
      <c r="O1535" s="38"/>
      <c r="P1535" s="39"/>
    </row>
    <row r="1536" spans="1:16" ht="9.75" customHeight="1">
      <c r="A1536" s="40"/>
      <c r="B1536" s="41" t="s">
        <v>6</v>
      </c>
      <c r="C1536" s="41">
        <f aca="true" t="shared" si="104" ref="C1536:M1536">SUM(C1520:C1535)</f>
        <v>49</v>
      </c>
      <c r="D1536" s="42">
        <f t="shared" si="104"/>
        <v>25</v>
      </c>
      <c r="E1536" s="43">
        <f t="shared" si="104"/>
        <v>20</v>
      </c>
      <c r="F1536" s="43">
        <f t="shared" si="104"/>
        <v>15</v>
      </c>
      <c r="G1536" s="43">
        <f t="shared" si="104"/>
        <v>13</v>
      </c>
      <c r="H1536" s="43">
        <f t="shared" si="104"/>
        <v>12</v>
      </c>
      <c r="I1536" s="43">
        <f t="shared" si="104"/>
        <v>13</v>
      </c>
      <c r="J1536" s="43">
        <f t="shared" si="104"/>
        <v>11</v>
      </c>
      <c r="K1536" s="43">
        <f t="shared" si="104"/>
        <v>14</v>
      </c>
      <c r="L1536" s="43">
        <f t="shared" si="104"/>
        <v>14</v>
      </c>
      <c r="M1536" s="44">
        <f t="shared" si="104"/>
        <v>21</v>
      </c>
      <c r="N1536" s="45">
        <f>MIN(D1536:M1536)</f>
        <v>11</v>
      </c>
      <c r="O1536" s="46">
        <f>C1536-N1536</f>
        <v>38</v>
      </c>
      <c r="P1536" s="47">
        <f>O1536/C1536</f>
        <v>0.7755102040816326</v>
      </c>
    </row>
    <row r="1537" spans="1:16" ht="9.75" customHeight="1">
      <c r="A1537" s="32" t="s">
        <v>70</v>
      </c>
      <c r="B1537" s="48" t="s">
        <v>0</v>
      </c>
      <c r="C1537" s="48"/>
      <c r="D1537" s="49"/>
      <c r="E1537" s="50"/>
      <c r="F1537" s="50"/>
      <c r="G1537" s="50"/>
      <c r="H1537" s="50"/>
      <c r="I1537" s="50"/>
      <c r="J1537" s="50"/>
      <c r="K1537" s="50"/>
      <c r="L1537" s="50"/>
      <c r="M1537" s="51"/>
      <c r="N1537" s="52"/>
      <c r="O1537" s="53"/>
      <c r="P1537" s="54"/>
    </row>
    <row r="1538" spans="1:16" ht="9.75" customHeight="1">
      <c r="A1538" s="5"/>
      <c r="B1538" s="33" t="s">
        <v>1</v>
      </c>
      <c r="C1538" s="33"/>
      <c r="D1538" s="34"/>
      <c r="E1538" s="35"/>
      <c r="F1538" s="35"/>
      <c r="G1538" s="35"/>
      <c r="H1538" s="35"/>
      <c r="I1538" s="35"/>
      <c r="J1538" s="35"/>
      <c r="K1538" s="35"/>
      <c r="L1538" s="35"/>
      <c r="M1538" s="36"/>
      <c r="N1538" s="37"/>
      <c r="O1538" s="38"/>
      <c r="P1538" s="39"/>
    </row>
    <row r="1539" spans="1:16" ht="9.75" customHeight="1">
      <c r="A1539" s="5"/>
      <c r="B1539" s="33" t="s">
        <v>2</v>
      </c>
      <c r="C1539" s="33">
        <v>29</v>
      </c>
      <c r="D1539" s="34">
        <v>0</v>
      </c>
      <c r="E1539" s="35">
        <v>0</v>
      </c>
      <c r="F1539" s="35">
        <v>0</v>
      </c>
      <c r="G1539" s="35">
        <v>0</v>
      </c>
      <c r="H1539" s="35">
        <v>0</v>
      </c>
      <c r="I1539" s="35">
        <v>0</v>
      </c>
      <c r="J1539" s="35">
        <v>0</v>
      </c>
      <c r="K1539" s="35">
        <v>0</v>
      </c>
      <c r="L1539" s="35">
        <v>0</v>
      </c>
      <c r="M1539" s="36">
        <v>0</v>
      </c>
      <c r="N1539" s="37">
        <f>MIN(D1539:M1539)</f>
        <v>0</v>
      </c>
      <c r="O1539" s="38">
        <f>C1539-N1539</f>
        <v>29</v>
      </c>
      <c r="P1539" s="39">
        <f>O1539/C1539</f>
        <v>1</v>
      </c>
    </row>
    <row r="1540" spans="1:16" ht="9.75" customHeight="1">
      <c r="A1540" s="5"/>
      <c r="B1540" s="33" t="s">
        <v>456</v>
      </c>
      <c r="C1540" s="33">
        <v>13</v>
      </c>
      <c r="D1540" s="34">
        <v>8</v>
      </c>
      <c r="E1540" s="35">
        <v>7</v>
      </c>
      <c r="F1540" s="35">
        <v>3</v>
      </c>
      <c r="G1540" s="35">
        <v>1</v>
      </c>
      <c r="H1540" s="35">
        <v>1</v>
      </c>
      <c r="I1540" s="35">
        <v>2</v>
      </c>
      <c r="J1540" s="35">
        <v>1</v>
      </c>
      <c r="K1540" s="35">
        <v>1</v>
      </c>
      <c r="L1540" s="35">
        <v>2</v>
      </c>
      <c r="M1540" s="36">
        <v>2</v>
      </c>
      <c r="N1540" s="37">
        <f>MIN(D1540:M1540)</f>
        <v>1</v>
      </c>
      <c r="O1540" s="38">
        <f>C1540-N1540</f>
        <v>12</v>
      </c>
      <c r="P1540" s="39">
        <f>O1540/C1540</f>
        <v>0.9230769230769231</v>
      </c>
    </row>
    <row r="1541" spans="1:16" ht="9.75" customHeight="1">
      <c r="A1541" s="5"/>
      <c r="B1541" s="33" t="s">
        <v>460</v>
      </c>
      <c r="C1541" s="33"/>
      <c r="D1541" s="34"/>
      <c r="E1541" s="35"/>
      <c r="F1541" s="35"/>
      <c r="G1541" s="35"/>
      <c r="H1541" s="35"/>
      <c r="I1541" s="35"/>
      <c r="J1541" s="35"/>
      <c r="K1541" s="35"/>
      <c r="L1541" s="35"/>
      <c r="M1541" s="36"/>
      <c r="N1541" s="37"/>
      <c r="O1541" s="38"/>
      <c r="P1541" s="39"/>
    </row>
    <row r="1542" spans="1:16" ht="9.75" customHeight="1">
      <c r="A1542" s="5"/>
      <c r="B1542" s="33" t="s">
        <v>4</v>
      </c>
      <c r="C1542" s="33">
        <v>2</v>
      </c>
      <c r="D1542" s="34">
        <v>0</v>
      </c>
      <c r="E1542" s="35">
        <v>0</v>
      </c>
      <c r="F1542" s="35">
        <v>0</v>
      </c>
      <c r="G1542" s="35">
        <v>0</v>
      </c>
      <c r="H1542" s="35">
        <v>0</v>
      </c>
      <c r="I1542" s="35">
        <v>0</v>
      </c>
      <c r="J1542" s="35">
        <v>0</v>
      </c>
      <c r="K1542" s="35">
        <v>0</v>
      </c>
      <c r="L1542" s="35">
        <v>0</v>
      </c>
      <c r="M1542" s="36">
        <v>0</v>
      </c>
      <c r="N1542" s="37">
        <f>MIN(D1542:M1542)</f>
        <v>0</v>
      </c>
      <c r="O1542" s="38">
        <f>C1542-N1542</f>
        <v>2</v>
      </c>
      <c r="P1542" s="39">
        <f>O1542/C1542</f>
        <v>1</v>
      </c>
    </row>
    <row r="1543" spans="1:16" ht="9.75" customHeight="1">
      <c r="A1543" s="5"/>
      <c r="B1543" s="33" t="s">
        <v>258</v>
      </c>
      <c r="C1543" s="33"/>
      <c r="D1543" s="34"/>
      <c r="E1543" s="35"/>
      <c r="F1543" s="35"/>
      <c r="G1543" s="35"/>
      <c r="H1543" s="35"/>
      <c r="I1543" s="35"/>
      <c r="J1543" s="35"/>
      <c r="K1543" s="35"/>
      <c r="L1543" s="35"/>
      <c r="M1543" s="36"/>
      <c r="N1543" s="37"/>
      <c r="O1543" s="38"/>
      <c r="P1543" s="39"/>
    </row>
    <row r="1544" spans="1:16" ht="9.75" customHeight="1">
      <c r="A1544" s="5"/>
      <c r="B1544" s="33" t="s">
        <v>258</v>
      </c>
      <c r="C1544" s="33"/>
      <c r="D1544" s="34"/>
      <c r="E1544" s="35"/>
      <c r="F1544" s="35"/>
      <c r="G1544" s="35"/>
      <c r="H1544" s="35"/>
      <c r="I1544" s="35"/>
      <c r="J1544" s="35"/>
      <c r="K1544" s="35"/>
      <c r="L1544" s="35"/>
      <c r="M1544" s="36"/>
      <c r="N1544" s="37"/>
      <c r="O1544" s="38"/>
      <c r="P1544" s="39"/>
    </row>
    <row r="1545" spans="1:16" ht="9.75" customHeight="1">
      <c r="A1545" s="5"/>
      <c r="B1545" s="33" t="s">
        <v>258</v>
      </c>
      <c r="C1545" s="33"/>
      <c r="D1545" s="34"/>
      <c r="E1545" s="35"/>
      <c r="F1545" s="35"/>
      <c r="G1545" s="35"/>
      <c r="H1545" s="35"/>
      <c r="I1545" s="35"/>
      <c r="J1545" s="35"/>
      <c r="K1545" s="35"/>
      <c r="L1545" s="35"/>
      <c r="M1545" s="36"/>
      <c r="N1545" s="37"/>
      <c r="O1545" s="38"/>
      <c r="P1545" s="39"/>
    </row>
    <row r="1546" spans="1:16" ht="9.75" customHeight="1">
      <c r="A1546" s="5"/>
      <c r="B1546" s="33" t="s">
        <v>258</v>
      </c>
      <c r="C1546" s="33"/>
      <c r="D1546" s="34"/>
      <c r="E1546" s="35"/>
      <c r="F1546" s="35"/>
      <c r="G1546" s="35"/>
      <c r="H1546" s="35"/>
      <c r="I1546" s="35"/>
      <c r="J1546" s="35"/>
      <c r="K1546" s="35"/>
      <c r="L1546" s="35"/>
      <c r="M1546" s="36"/>
      <c r="N1546" s="37"/>
      <c r="O1546" s="38"/>
      <c r="P1546" s="39"/>
    </row>
    <row r="1547" spans="1:16" ht="9.75" customHeight="1">
      <c r="A1547" s="5"/>
      <c r="B1547" s="33" t="s">
        <v>258</v>
      </c>
      <c r="C1547" s="33"/>
      <c r="D1547" s="34"/>
      <c r="E1547" s="35"/>
      <c r="F1547" s="35"/>
      <c r="G1547" s="35"/>
      <c r="H1547" s="35"/>
      <c r="I1547" s="35"/>
      <c r="J1547" s="35"/>
      <c r="K1547" s="35"/>
      <c r="L1547" s="35"/>
      <c r="M1547" s="36"/>
      <c r="N1547" s="37"/>
      <c r="O1547" s="38"/>
      <c r="P1547" s="39"/>
    </row>
    <row r="1548" spans="1:16" ht="9.75" customHeight="1">
      <c r="A1548" s="5"/>
      <c r="B1548" s="33" t="s">
        <v>258</v>
      </c>
      <c r="C1548" s="33"/>
      <c r="D1548" s="34"/>
      <c r="E1548" s="35"/>
      <c r="F1548" s="35"/>
      <c r="G1548" s="35"/>
      <c r="H1548" s="35"/>
      <c r="I1548" s="35"/>
      <c r="J1548" s="35"/>
      <c r="K1548" s="35"/>
      <c r="L1548" s="35"/>
      <c r="M1548" s="36"/>
      <c r="N1548" s="37"/>
      <c r="O1548" s="38"/>
      <c r="P1548" s="39"/>
    </row>
    <row r="1549" spans="1:16" ht="9.75" customHeight="1">
      <c r="A1549" s="5"/>
      <c r="B1549" s="33" t="s">
        <v>93</v>
      </c>
      <c r="C1549" s="33">
        <v>6</v>
      </c>
      <c r="D1549" s="34">
        <v>1</v>
      </c>
      <c r="E1549" s="35">
        <v>1</v>
      </c>
      <c r="F1549" s="35">
        <v>1</v>
      </c>
      <c r="G1549" s="35">
        <v>1</v>
      </c>
      <c r="H1549" s="35">
        <v>1</v>
      </c>
      <c r="I1549" s="35">
        <v>2</v>
      </c>
      <c r="J1549" s="35">
        <v>2</v>
      </c>
      <c r="K1549" s="35">
        <v>1</v>
      </c>
      <c r="L1549" s="35">
        <v>2</v>
      </c>
      <c r="M1549" s="36">
        <v>3</v>
      </c>
      <c r="N1549" s="37">
        <f>MIN(D1549:M1549)</f>
        <v>1</v>
      </c>
      <c r="O1549" s="38">
        <f>C1549-N1549</f>
        <v>5</v>
      </c>
      <c r="P1549" s="39">
        <f>O1549/C1549</f>
        <v>0.8333333333333334</v>
      </c>
    </row>
    <row r="1550" spans="1:16" ht="9.75" customHeight="1">
      <c r="A1550" s="5"/>
      <c r="B1550" s="33" t="s">
        <v>254</v>
      </c>
      <c r="C1550" s="33"/>
      <c r="D1550" s="34"/>
      <c r="E1550" s="35"/>
      <c r="F1550" s="35"/>
      <c r="G1550" s="35"/>
      <c r="H1550" s="35"/>
      <c r="I1550" s="35"/>
      <c r="J1550" s="35"/>
      <c r="K1550" s="35"/>
      <c r="L1550" s="35"/>
      <c r="M1550" s="36"/>
      <c r="N1550" s="37"/>
      <c r="O1550" s="38"/>
      <c r="P1550" s="39"/>
    </row>
    <row r="1551" spans="1:16" ht="9.75" customHeight="1">
      <c r="A1551" s="5"/>
      <c r="B1551" s="33" t="s">
        <v>255</v>
      </c>
      <c r="C1551" s="33"/>
      <c r="D1551" s="34"/>
      <c r="E1551" s="35"/>
      <c r="F1551" s="35"/>
      <c r="G1551" s="35"/>
      <c r="H1551" s="35"/>
      <c r="I1551" s="35"/>
      <c r="J1551" s="35"/>
      <c r="K1551" s="35"/>
      <c r="L1551" s="35"/>
      <c r="M1551" s="36"/>
      <c r="N1551" s="37"/>
      <c r="O1551" s="38"/>
      <c r="P1551" s="39"/>
    </row>
    <row r="1552" spans="1:16" ht="9.75" customHeight="1">
      <c r="A1552" s="5"/>
      <c r="B1552" s="33" t="s">
        <v>5</v>
      </c>
      <c r="C1552" s="33">
        <v>4</v>
      </c>
      <c r="D1552" s="34">
        <v>3</v>
      </c>
      <c r="E1552" s="35">
        <v>3</v>
      </c>
      <c r="F1552" s="35">
        <v>3</v>
      </c>
      <c r="G1552" s="35">
        <v>1</v>
      </c>
      <c r="H1552" s="35">
        <v>2</v>
      </c>
      <c r="I1552" s="35">
        <v>2</v>
      </c>
      <c r="J1552" s="35">
        <v>2</v>
      </c>
      <c r="K1552" s="35">
        <v>0</v>
      </c>
      <c r="L1552" s="35">
        <v>2</v>
      </c>
      <c r="M1552" s="36">
        <v>1</v>
      </c>
      <c r="N1552" s="37">
        <f>MIN(D1552:M1552)</f>
        <v>0</v>
      </c>
      <c r="O1552" s="38">
        <f>C1552-N1552</f>
        <v>4</v>
      </c>
      <c r="P1552" s="39">
        <f>O1552/C1552</f>
        <v>1</v>
      </c>
    </row>
    <row r="1553" spans="1:16" ht="9.75" customHeight="1">
      <c r="A1553" s="40"/>
      <c r="B1553" s="41" t="s">
        <v>6</v>
      </c>
      <c r="C1553" s="41">
        <f aca="true" t="shared" si="105" ref="C1553:M1553">SUM(C1537:C1552)</f>
        <v>54</v>
      </c>
      <c r="D1553" s="42">
        <f t="shared" si="105"/>
        <v>12</v>
      </c>
      <c r="E1553" s="43">
        <f t="shared" si="105"/>
        <v>11</v>
      </c>
      <c r="F1553" s="43">
        <f t="shared" si="105"/>
        <v>7</v>
      </c>
      <c r="G1553" s="43">
        <f t="shared" si="105"/>
        <v>3</v>
      </c>
      <c r="H1553" s="43">
        <f t="shared" si="105"/>
        <v>4</v>
      </c>
      <c r="I1553" s="43">
        <f t="shared" si="105"/>
        <v>6</v>
      </c>
      <c r="J1553" s="43">
        <f t="shared" si="105"/>
        <v>5</v>
      </c>
      <c r="K1553" s="43">
        <f t="shared" si="105"/>
        <v>2</v>
      </c>
      <c r="L1553" s="43">
        <f t="shared" si="105"/>
        <v>6</v>
      </c>
      <c r="M1553" s="44">
        <f t="shared" si="105"/>
        <v>6</v>
      </c>
      <c r="N1553" s="45">
        <f>MIN(D1553:M1553)</f>
        <v>2</v>
      </c>
      <c r="O1553" s="46">
        <f>C1553-N1553</f>
        <v>52</v>
      </c>
      <c r="P1553" s="47">
        <f>O1553/C1553</f>
        <v>0.9629629629629629</v>
      </c>
    </row>
    <row r="1554" spans="1:16" ht="9.75" customHeight="1">
      <c r="A1554" s="32" t="s">
        <v>71</v>
      </c>
      <c r="B1554" s="48" t="s">
        <v>0</v>
      </c>
      <c r="C1554" s="48"/>
      <c r="D1554" s="49"/>
      <c r="E1554" s="50"/>
      <c r="F1554" s="50"/>
      <c r="G1554" s="50"/>
      <c r="H1554" s="50"/>
      <c r="I1554" s="50"/>
      <c r="J1554" s="50"/>
      <c r="K1554" s="50"/>
      <c r="L1554" s="50"/>
      <c r="M1554" s="51"/>
      <c r="N1554" s="52"/>
      <c r="O1554" s="53"/>
      <c r="P1554" s="54"/>
    </row>
    <row r="1555" spans="1:16" ht="9.75" customHeight="1">
      <c r="A1555" s="5"/>
      <c r="B1555" s="33" t="s">
        <v>1</v>
      </c>
      <c r="C1555" s="33"/>
      <c r="D1555" s="34"/>
      <c r="E1555" s="35"/>
      <c r="F1555" s="35"/>
      <c r="G1555" s="35"/>
      <c r="H1555" s="35"/>
      <c r="I1555" s="35"/>
      <c r="J1555" s="35"/>
      <c r="K1555" s="35"/>
      <c r="L1555" s="35"/>
      <c r="M1555" s="36"/>
      <c r="N1555" s="37"/>
      <c r="O1555" s="38"/>
      <c r="P1555" s="39"/>
    </row>
    <row r="1556" spans="1:16" ht="9.75" customHeight="1">
      <c r="A1556" s="5"/>
      <c r="B1556" s="33" t="s">
        <v>2</v>
      </c>
      <c r="C1556" s="33"/>
      <c r="D1556" s="34"/>
      <c r="E1556" s="35"/>
      <c r="F1556" s="35"/>
      <c r="G1556" s="35"/>
      <c r="H1556" s="35"/>
      <c r="I1556" s="35"/>
      <c r="J1556" s="35"/>
      <c r="K1556" s="35"/>
      <c r="L1556" s="35"/>
      <c r="M1556" s="36"/>
      <c r="N1556" s="37"/>
      <c r="O1556" s="38"/>
      <c r="P1556" s="39"/>
    </row>
    <row r="1557" spans="1:16" ht="9.75" customHeight="1">
      <c r="A1557" s="5"/>
      <c r="B1557" s="33" t="s">
        <v>460</v>
      </c>
      <c r="C1557" s="33"/>
      <c r="D1557" s="34"/>
      <c r="E1557" s="35"/>
      <c r="F1557" s="35"/>
      <c r="G1557" s="35"/>
      <c r="H1557" s="35"/>
      <c r="I1557" s="35"/>
      <c r="J1557" s="35"/>
      <c r="K1557" s="35"/>
      <c r="L1557" s="35"/>
      <c r="M1557" s="36"/>
      <c r="N1557" s="37"/>
      <c r="O1557" s="38"/>
      <c r="P1557" s="39"/>
    </row>
    <row r="1558" spans="1:16" ht="9.75" customHeight="1">
      <c r="A1558" s="5"/>
      <c r="B1558" s="33" t="s">
        <v>460</v>
      </c>
      <c r="C1558" s="33"/>
      <c r="D1558" s="34"/>
      <c r="E1558" s="35"/>
      <c r="F1558" s="35"/>
      <c r="G1558" s="35"/>
      <c r="H1558" s="35"/>
      <c r="I1558" s="35"/>
      <c r="J1558" s="35"/>
      <c r="K1558" s="35"/>
      <c r="L1558" s="35"/>
      <c r="M1558" s="36"/>
      <c r="N1558" s="37"/>
      <c r="O1558" s="38"/>
      <c r="P1558" s="39"/>
    </row>
    <row r="1559" spans="1:16" ht="9.75" customHeight="1">
      <c r="A1559" s="5"/>
      <c r="B1559" s="33" t="s">
        <v>4</v>
      </c>
      <c r="C1559" s="33">
        <v>4</v>
      </c>
      <c r="D1559" s="34">
        <v>3</v>
      </c>
      <c r="E1559" s="35">
        <v>2</v>
      </c>
      <c r="F1559" s="35">
        <v>2</v>
      </c>
      <c r="G1559" s="35">
        <v>2</v>
      </c>
      <c r="H1559" s="35">
        <v>2</v>
      </c>
      <c r="I1559" s="35">
        <v>2</v>
      </c>
      <c r="J1559" s="35">
        <v>1</v>
      </c>
      <c r="K1559" s="35">
        <v>1</v>
      </c>
      <c r="L1559" s="35">
        <v>1</v>
      </c>
      <c r="M1559" s="36">
        <v>1</v>
      </c>
      <c r="N1559" s="37">
        <f>MIN(D1559:M1559)</f>
        <v>1</v>
      </c>
      <c r="O1559" s="38">
        <f>C1559-N1559</f>
        <v>3</v>
      </c>
      <c r="P1559" s="39">
        <f>O1559/C1559</f>
        <v>0.75</v>
      </c>
    </row>
    <row r="1560" spans="1:16" ht="9.75" customHeight="1">
      <c r="A1560" s="5"/>
      <c r="B1560" s="33" t="s">
        <v>258</v>
      </c>
      <c r="C1560" s="33"/>
      <c r="D1560" s="34"/>
      <c r="E1560" s="35"/>
      <c r="F1560" s="35"/>
      <c r="G1560" s="35"/>
      <c r="H1560" s="35"/>
      <c r="I1560" s="35"/>
      <c r="J1560" s="35"/>
      <c r="K1560" s="35"/>
      <c r="L1560" s="35"/>
      <c r="M1560" s="36"/>
      <c r="N1560" s="37"/>
      <c r="O1560" s="38"/>
      <c r="P1560" s="39"/>
    </row>
    <row r="1561" spans="1:16" ht="9.75" customHeight="1">
      <c r="A1561" s="5"/>
      <c r="B1561" s="33" t="s">
        <v>258</v>
      </c>
      <c r="C1561" s="33"/>
      <c r="D1561" s="34"/>
      <c r="E1561" s="35"/>
      <c r="F1561" s="35"/>
      <c r="G1561" s="35"/>
      <c r="H1561" s="35"/>
      <c r="I1561" s="35"/>
      <c r="J1561" s="35"/>
      <c r="K1561" s="35"/>
      <c r="L1561" s="35"/>
      <c r="M1561" s="36"/>
      <c r="N1561" s="37"/>
      <c r="O1561" s="38"/>
      <c r="P1561" s="39"/>
    </row>
    <row r="1562" spans="1:16" ht="9.75" customHeight="1">
      <c r="A1562" s="5"/>
      <c r="B1562" s="33" t="s">
        <v>258</v>
      </c>
      <c r="C1562" s="33"/>
      <c r="D1562" s="34"/>
      <c r="E1562" s="35"/>
      <c r="F1562" s="35"/>
      <c r="G1562" s="35"/>
      <c r="H1562" s="35"/>
      <c r="I1562" s="35"/>
      <c r="J1562" s="35"/>
      <c r="K1562" s="35"/>
      <c r="L1562" s="35"/>
      <c r="M1562" s="36"/>
      <c r="N1562" s="37"/>
      <c r="O1562" s="38"/>
      <c r="P1562" s="39"/>
    </row>
    <row r="1563" spans="1:16" ht="9.75" customHeight="1">
      <c r="A1563" s="5"/>
      <c r="B1563" s="33" t="s">
        <v>258</v>
      </c>
      <c r="C1563" s="33"/>
      <c r="D1563" s="34"/>
      <c r="E1563" s="35"/>
      <c r="F1563" s="35"/>
      <c r="G1563" s="35"/>
      <c r="H1563" s="35"/>
      <c r="I1563" s="35"/>
      <c r="J1563" s="35"/>
      <c r="K1563" s="35"/>
      <c r="L1563" s="35"/>
      <c r="M1563" s="36"/>
      <c r="N1563" s="37"/>
      <c r="O1563" s="38"/>
      <c r="P1563" s="39"/>
    </row>
    <row r="1564" spans="1:16" ht="9.75" customHeight="1">
      <c r="A1564" s="5"/>
      <c r="B1564" s="33" t="s">
        <v>258</v>
      </c>
      <c r="C1564" s="33"/>
      <c r="D1564" s="34"/>
      <c r="E1564" s="35"/>
      <c r="F1564" s="35"/>
      <c r="G1564" s="35"/>
      <c r="H1564" s="35"/>
      <c r="I1564" s="35"/>
      <c r="J1564" s="35"/>
      <c r="K1564" s="35"/>
      <c r="L1564" s="35"/>
      <c r="M1564" s="36"/>
      <c r="N1564" s="37"/>
      <c r="O1564" s="38"/>
      <c r="P1564" s="39"/>
    </row>
    <row r="1565" spans="1:16" ht="9.75" customHeight="1">
      <c r="A1565" s="5"/>
      <c r="B1565" s="33" t="s">
        <v>258</v>
      </c>
      <c r="C1565" s="33"/>
      <c r="D1565" s="34"/>
      <c r="E1565" s="35"/>
      <c r="F1565" s="35"/>
      <c r="G1565" s="35"/>
      <c r="H1565" s="35"/>
      <c r="I1565" s="35"/>
      <c r="J1565" s="35"/>
      <c r="K1565" s="35"/>
      <c r="L1565" s="35"/>
      <c r="M1565" s="36"/>
      <c r="N1565" s="37"/>
      <c r="O1565" s="38"/>
      <c r="P1565" s="39"/>
    </row>
    <row r="1566" spans="1:16" ht="9.75" customHeight="1">
      <c r="A1566" s="5"/>
      <c r="B1566" s="33" t="s">
        <v>93</v>
      </c>
      <c r="C1566" s="33"/>
      <c r="D1566" s="34"/>
      <c r="E1566" s="35"/>
      <c r="F1566" s="35"/>
      <c r="G1566" s="35"/>
      <c r="H1566" s="35"/>
      <c r="I1566" s="35"/>
      <c r="J1566" s="35"/>
      <c r="K1566" s="35"/>
      <c r="L1566" s="35"/>
      <c r="M1566" s="36"/>
      <c r="N1566" s="37"/>
      <c r="O1566" s="38"/>
      <c r="P1566" s="39"/>
    </row>
    <row r="1567" spans="1:16" ht="9.75" customHeight="1">
      <c r="A1567" s="5"/>
      <c r="B1567" s="33" t="s">
        <v>254</v>
      </c>
      <c r="C1567" s="33"/>
      <c r="D1567" s="34"/>
      <c r="E1567" s="35"/>
      <c r="F1567" s="35"/>
      <c r="G1567" s="35"/>
      <c r="H1567" s="35"/>
      <c r="I1567" s="35"/>
      <c r="J1567" s="35"/>
      <c r="K1567" s="35"/>
      <c r="L1567" s="35"/>
      <c r="M1567" s="36"/>
      <c r="N1567" s="37"/>
      <c r="O1567" s="38"/>
      <c r="P1567" s="39"/>
    </row>
    <row r="1568" spans="1:16" ht="9.75" customHeight="1">
      <c r="A1568" s="5"/>
      <c r="B1568" s="33" t="s">
        <v>255</v>
      </c>
      <c r="C1568" s="33">
        <v>1</v>
      </c>
      <c r="D1568" s="34">
        <v>0</v>
      </c>
      <c r="E1568" s="35">
        <v>0</v>
      </c>
      <c r="F1568" s="35">
        <v>0</v>
      </c>
      <c r="G1568" s="35">
        <v>0</v>
      </c>
      <c r="H1568" s="35">
        <v>0</v>
      </c>
      <c r="I1568" s="35">
        <v>0</v>
      </c>
      <c r="J1568" s="35">
        <v>0</v>
      </c>
      <c r="K1568" s="35">
        <v>1</v>
      </c>
      <c r="L1568" s="35">
        <v>1</v>
      </c>
      <c r="M1568" s="36">
        <v>1</v>
      </c>
      <c r="N1568" s="37">
        <f>MIN(D1568:M1568)</f>
        <v>0</v>
      </c>
      <c r="O1568" s="38">
        <f>C1568-N1568</f>
        <v>1</v>
      </c>
      <c r="P1568" s="39">
        <f>O1568/C1568</f>
        <v>1</v>
      </c>
    </row>
    <row r="1569" spans="1:16" ht="9.75" customHeight="1">
      <c r="A1569" s="5"/>
      <c r="B1569" s="33" t="s">
        <v>5</v>
      </c>
      <c r="C1569" s="33"/>
      <c r="D1569" s="34"/>
      <c r="E1569" s="35"/>
      <c r="F1569" s="35"/>
      <c r="G1569" s="35"/>
      <c r="H1569" s="35"/>
      <c r="I1569" s="35"/>
      <c r="J1569" s="35"/>
      <c r="K1569" s="35"/>
      <c r="L1569" s="35"/>
      <c r="M1569" s="36"/>
      <c r="N1569" s="37"/>
      <c r="O1569" s="38"/>
      <c r="P1569" s="39"/>
    </row>
    <row r="1570" spans="1:16" ht="9.75" customHeight="1">
      <c r="A1570" s="40"/>
      <c r="B1570" s="41" t="s">
        <v>6</v>
      </c>
      <c r="C1570" s="41">
        <f aca="true" t="shared" si="106" ref="C1570:M1570">SUM(C1554:C1569)</f>
        <v>5</v>
      </c>
      <c r="D1570" s="42">
        <f t="shared" si="106"/>
        <v>3</v>
      </c>
      <c r="E1570" s="43">
        <f t="shared" si="106"/>
        <v>2</v>
      </c>
      <c r="F1570" s="43">
        <f t="shared" si="106"/>
        <v>2</v>
      </c>
      <c r="G1570" s="43">
        <f t="shared" si="106"/>
        <v>2</v>
      </c>
      <c r="H1570" s="43">
        <f t="shared" si="106"/>
        <v>2</v>
      </c>
      <c r="I1570" s="43">
        <f t="shared" si="106"/>
        <v>2</v>
      </c>
      <c r="J1570" s="43">
        <f t="shared" si="106"/>
        <v>1</v>
      </c>
      <c r="K1570" s="43">
        <f t="shared" si="106"/>
        <v>2</v>
      </c>
      <c r="L1570" s="43">
        <f t="shared" si="106"/>
        <v>2</v>
      </c>
      <c r="M1570" s="44">
        <f t="shared" si="106"/>
        <v>2</v>
      </c>
      <c r="N1570" s="45">
        <f>MIN(D1570:M1570)</f>
        <v>1</v>
      </c>
      <c r="O1570" s="46">
        <f>C1570-N1570</f>
        <v>4</v>
      </c>
      <c r="P1570" s="47">
        <f>O1570/C1570</f>
        <v>0.8</v>
      </c>
    </row>
    <row r="1571" spans="1:16" ht="9.75" customHeight="1">
      <c r="A1571" s="32" t="s">
        <v>406</v>
      </c>
      <c r="B1571" s="48" t="s">
        <v>0</v>
      </c>
      <c r="C1571" s="48">
        <v>3</v>
      </c>
      <c r="D1571" s="49">
        <v>1</v>
      </c>
      <c r="E1571" s="50">
        <v>0</v>
      </c>
      <c r="F1571" s="50">
        <v>0</v>
      </c>
      <c r="G1571" s="50">
        <v>0</v>
      </c>
      <c r="H1571" s="50">
        <v>0</v>
      </c>
      <c r="I1571" s="50">
        <v>0</v>
      </c>
      <c r="J1571" s="50">
        <v>0</v>
      </c>
      <c r="K1571" s="50">
        <v>0</v>
      </c>
      <c r="L1571" s="50">
        <v>0</v>
      </c>
      <c r="M1571" s="51">
        <v>0</v>
      </c>
      <c r="N1571" s="52">
        <f>MIN(D1571:M1571)</f>
        <v>0</v>
      </c>
      <c r="O1571" s="53">
        <f>C1571-N1571</f>
        <v>3</v>
      </c>
      <c r="P1571" s="54">
        <f>O1571/C1571</f>
        <v>1</v>
      </c>
    </row>
    <row r="1572" spans="1:16" ht="9.75" customHeight="1">
      <c r="A1572" s="5"/>
      <c r="B1572" s="33" t="s">
        <v>1</v>
      </c>
      <c r="C1572" s="33"/>
      <c r="D1572" s="34"/>
      <c r="E1572" s="35"/>
      <c r="F1572" s="35"/>
      <c r="G1572" s="35"/>
      <c r="H1572" s="35"/>
      <c r="I1572" s="35"/>
      <c r="J1572" s="35"/>
      <c r="K1572" s="35"/>
      <c r="L1572" s="35"/>
      <c r="M1572" s="36"/>
      <c r="N1572" s="37"/>
      <c r="O1572" s="38"/>
      <c r="P1572" s="39"/>
    </row>
    <row r="1573" spans="1:16" ht="9.75" customHeight="1">
      <c r="A1573" s="5"/>
      <c r="B1573" s="33" t="s">
        <v>2</v>
      </c>
      <c r="C1573" s="33"/>
      <c r="D1573" s="34"/>
      <c r="E1573" s="35"/>
      <c r="F1573" s="35"/>
      <c r="G1573" s="35"/>
      <c r="H1573" s="35"/>
      <c r="I1573" s="35"/>
      <c r="J1573" s="35"/>
      <c r="K1573" s="35"/>
      <c r="L1573" s="35"/>
      <c r="M1573" s="36"/>
      <c r="N1573" s="37"/>
      <c r="O1573" s="38"/>
      <c r="P1573" s="39"/>
    </row>
    <row r="1574" spans="1:16" ht="9.75" customHeight="1">
      <c r="A1574" s="5"/>
      <c r="B1574" s="33" t="s">
        <v>456</v>
      </c>
      <c r="C1574" s="33">
        <v>12</v>
      </c>
      <c r="D1574" s="34">
        <v>5</v>
      </c>
      <c r="E1574" s="35">
        <v>1</v>
      </c>
      <c r="F1574" s="35">
        <v>2</v>
      </c>
      <c r="G1574" s="35">
        <v>2</v>
      </c>
      <c r="H1574" s="35">
        <v>1</v>
      </c>
      <c r="I1574" s="35">
        <v>1</v>
      </c>
      <c r="J1574" s="35">
        <v>0</v>
      </c>
      <c r="K1574" s="35">
        <v>1</v>
      </c>
      <c r="L1574" s="35">
        <v>2</v>
      </c>
      <c r="M1574" s="36">
        <v>2</v>
      </c>
      <c r="N1574" s="37">
        <f>MIN(D1574:M1574)</f>
        <v>0</v>
      </c>
      <c r="O1574" s="38">
        <f>C1574-N1574</f>
        <v>12</v>
      </c>
      <c r="P1574" s="39">
        <f>O1574/C1574</f>
        <v>1</v>
      </c>
    </row>
    <row r="1575" spans="1:16" ht="9.75" customHeight="1">
      <c r="A1575" s="5"/>
      <c r="B1575" s="33" t="s">
        <v>460</v>
      </c>
      <c r="C1575" s="33"/>
      <c r="D1575" s="34"/>
      <c r="E1575" s="35"/>
      <c r="F1575" s="35"/>
      <c r="G1575" s="35"/>
      <c r="H1575" s="35"/>
      <c r="I1575" s="35"/>
      <c r="J1575" s="35"/>
      <c r="K1575" s="35"/>
      <c r="L1575" s="35"/>
      <c r="M1575" s="36"/>
      <c r="N1575" s="37"/>
      <c r="O1575" s="38"/>
      <c r="P1575" s="39"/>
    </row>
    <row r="1576" spans="1:16" ht="9.75" customHeight="1">
      <c r="A1576" s="5"/>
      <c r="B1576" s="33" t="s">
        <v>4</v>
      </c>
      <c r="C1576" s="33"/>
      <c r="D1576" s="34"/>
      <c r="E1576" s="35"/>
      <c r="F1576" s="35"/>
      <c r="G1576" s="35"/>
      <c r="H1576" s="35"/>
      <c r="I1576" s="35"/>
      <c r="J1576" s="35"/>
      <c r="K1576" s="35"/>
      <c r="L1576" s="35"/>
      <c r="M1576" s="36"/>
      <c r="N1576" s="37"/>
      <c r="O1576" s="38"/>
      <c r="P1576" s="39"/>
    </row>
    <row r="1577" spans="1:16" ht="9.75" customHeight="1">
      <c r="A1577" s="5"/>
      <c r="B1577" s="33" t="s">
        <v>258</v>
      </c>
      <c r="C1577" s="33"/>
      <c r="D1577" s="34"/>
      <c r="E1577" s="35"/>
      <c r="F1577" s="35"/>
      <c r="G1577" s="35"/>
      <c r="H1577" s="35"/>
      <c r="I1577" s="35"/>
      <c r="J1577" s="35"/>
      <c r="K1577" s="35"/>
      <c r="L1577" s="35"/>
      <c r="M1577" s="36"/>
      <c r="N1577" s="37"/>
      <c r="O1577" s="38"/>
      <c r="P1577" s="39"/>
    </row>
    <row r="1578" spans="1:16" ht="9.75" customHeight="1">
      <c r="A1578" s="5"/>
      <c r="B1578" s="33" t="s">
        <v>258</v>
      </c>
      <c r="C1578" s="33"/>
      <c r="D1578" s="34"/>
      <c r="E1578" s="35"/>
      <c r="F1578" s="35"/>
      <c r="G1578" s="35"/>
      <c r="H1578" s="35"/>
      <c r="I1578" s="35"/>
      <c r="J1578" s="35"/>
      <c r="K1578" s="35"/>
      <c r="L1578" s="35"/>
      <c r="M1578" s="36"/>
      <c r="N1578" s="37"/>
      <c r="O1578" s="38"/>
      <c r="P1578" s="39"/>
    </row>
    <row r="1579" spans="1:16" ht="9.75" customHeight="1">
      <c r="A1579" s="5"/>
      <c r="B1579" s="33" t="s">
        <v>258</v>
      </c>
      <c r="C1579" s="33"/>
      <c r="D1579" s="34"/>
      <c r="E1579" s="35"/>
      <c r="F1579" s="35"/>
      <c r="G1579" s="35"/>
      <c r="H1579" s="35"/>
      <c r="I1579" s="35"/>
      <c r="J1579" s="35"/>
      <c r="K1579" s="35"/>
      <c r="L1579" s="35"/>
      <c r="M1579" s="36"/>
      <c r="N1579" s="37"/>
      <c r="O1579" s="38"/>
      <c r="P1579" s="39"/>
    </row>
    <row r="1580" spans="1:16" ht="9.75" customHeight="1">
      <c r="A1580" s="5"/>
      <c r="B1580" s="33" t="s">
        <v>258</v>
      </c>
      <c r="C1580" s="33"/>
      <c r="D1580" s="34"/>
      <c r="E1580" s="35"/>
      <c r="F1580" s="35"/>
      <c r="G1580" s="35"/>
      <c r="H1580" s="35"/>
      <c r="I1580" s="35"/>
      <c r="J1580" s="35"/>
      <c r="K1580" s="35"/>
      <c r="L1580" s="35"/>
      <c r="M1580" s="36"/>
      <c r="N1580" s="37"/>
      <c r="O1580" s="38"/>
      <c r="P1580" s="39"/>
    </row>
    <row r="1581" spans="1:16" ht="9.75" customHeight="1">
      <c r="A1581" s="5"/>
      <c r="B1581" s="33" t="s">
        <v>258</v>
      </c>
      <c r="C1581" s="33"/>
      <c r="D1581" s="34"/>
      <c r="E1581" s="35"/>
      <c r="F1581" s="35"/>
      <c r="G1581" s="35"/>
      <c r="H1581" s="35"/>
      <c r="I1581" s="35"/>
      <c r="J1581" s="35"/>
      <c r="K1581" s="35"/>
      <c r="L1581" s="35"/>
      <c r="M1581" s="36"/>
      <c r="N1581" s="37"/>
      <c r="O1581" s="38"/>
      <c r="P1581" s="39"/>
    </row>
    <row r="1582" spans="1:16" ht="9.75" customHeight="1">
      <c r="A1582" s="5"/>
      <c r="B1582" s="33" t="s">
        <v>258</v>
      </c>
      <c r="C1582" s="33"/>
      <c r="D1582" s="34"/>
      <c r="E1582" s="35"/>
      <c r="F1582" s="35"/>
      <c r="G1582" s="35"/>
      <c r="H1582" s="35"/>
      <c r="I1582" s="35"/>
      <c r="J1582" s="35"/>
      <c r="K1582" s="35"/>
      <c r="L1582" s="35"/>
      <c r="M1582" s="36"/>
      <c r="N1582" s="37"/>
      <c r="O1582" s="38"/>
      <c r="P1582" s="39"/>
    </row>
    <row r="1583" spans="1:16" ht="9.75" customHeight="1">
      <c r="A1583" s="5"/>
      <c r="B1583" s="33" t="s">
        <v>93</v>
      </c>
      <c r="C1583" s="33">
        <v>2</v>
      </c>
      <c r="D1583" s="34">
        <v>1</v>
      </c>
      <c r="E1583" s="35">
        <v>1</v>
      </c>
      <c r="F1583" s="35">
        <v>1</v>
      </c>
      <c r="G1583" s="35">
        <v>1</v>
      </c>
      <c r="H1583" s="35">
        <v>1</v>
      </c>
      <c r="I1583" s="35">
        <v>1</v>
      </c>
      <c r="J1583" s="35">
        <v>1</v>
      </c>
      <c r="K1583" s="35">
        <v>1</v>
      </c>
      <c r="L1583" s="35">
        <v>1</v>
      </c>
      <c r="M1583" s="36">
        <v>1</v>
      </c>
      <c r="N1583" s="37">
        <f>MIN(D1583:M1583)</f>
        <v>1</v>
      </c>
      <c r="O1583" s="38">
        <f>C1583-N1583</f>
        <v>1</v>
      </c>
      <c r="P1583" s="39">
        <f>O1583/C1583</f>
        <v>0.5</v>
      </c>
    </row>
    <row r="1584" spans="1:16" ht="9.75" customHeight="1">
      <c r="A1584" s="5"/>
      <c r="B1584" s="33" t="s">
        <v>254</v>
      </c>
      <c r="C1584" s="33">
        <v>2</v>
      </c>
      <c r="D1584" s="34">
        <v>1</v>
      </c>
      <c r="E1584" s="35">
        <v>0</v>
      </c>
      <c r="F1584" s="35">
        <v>0</v>
      </c>
      <c r="G1584" s="35">
        <v>0</v>
      </c>
      <c r="H1584" s="35">
        <v>0</v>
      </c>
      <c r="I1584" s="35">
        <v>0</v>
      </c>
      <c r="J1584" s="35">
        <v>0</v>
      </c>
      <c r="K1584" s="35">
        <v>0</v>
      </c>
      <c r="L1584" s="35">
        <v>0</v>
      </c>
      <c r="M1584" s="36">
        <v>1</v>
      </c>
      <c r="N1584" s="37">
        <f>MIN(D1584:M1584)</f>
        <v>0</v>
      </c>
      <c r="O1584" s="38">
        <f>C1584-N1584</f>
        <v>2</v>
      </c>
      <c r="P1584" s="39">
        <f>O1584/C1584</f>
        <v>1</v>
      </c>
    </row>
    <row r="1585" spans="1:16" ht="9.75" customHeight="1">
      <c r="A1585" s="5"/>
      <c r="B1585" s="33" t="s">
        <v>255</v>
      </c>
      <c r="C1585" s="33">
        <v>3</v>
      </c>
      <c r="D1585" s="34">
        <v>3</v>
      </c>
      <c r="E1585" s="35">
        <v>2</v>
      </c>
      <c r="F1585" s="35">
        <v>1</v>
      </c>
      <c r="G1585" s="35">
        <v>2</v>
      </c>
      <c r="H1585" s="35">
        <v>2</v>
      </c>
      <c r="I1585" s="35">
        <v>1</v>
      </c>
      <c r="J1585" s="35">
        <v>0</v>
      </c>
      <c r="K1585" s="35">
        <v>1</v>
      </c>
      <c r="L1585" s="35">
        <v>2</v>
      </c>
      <c r="M1585" s="36">
        <v>3</v>
      </c>
      <c r="N1585" s="37">
        <f>MIN(D1585:M1585)</f>
        <v>0</v>
      </c>
      <c r="O1585" s="38">
        <f>C1585-N1585</f>
        <v>3</v>
      </c>
      <c r="P1585" s="39">
        <f>O1585/C1585</f>
        <v>1</v>
      </c>
    </row>
    <row r="1586" spans="1:16" ht="9.75" customHeight="1">
      <c r="A1586" s="5"/>
      <c r="B1586" s="33" t="s">
        <v>5</v>
      </c>
      <c r="C1586" s="33"/>
      <c r="D1586" s="34"/>
      <c r="E1586" s="35"/>
      <c r="F1586" s="35"/>
      <c r="G1586" s="35"/>
      <c r="H1586" s="35"/>
      <c r="I1586" s="35"/>
      <c r="J1586" s="35"/>
      <c r="K1586" s="35"/>
      <c r="L1586" s="35"/>
      <c r="M1586" s="36"/>
      <c r="N1586" s="37"/>
      <c r="O1586" s="38"/>
      <c r="P1586" s="39"/>
    </row>
    <row r="1587" spans="1:16" ht="9.75" customHeight="1">
      <c r="A1587" s="40"/>
      <c r="B1587" s="41" t="s">
        <v>6</v>
      </c>
      <c r="C1587" s="41">
        <f aca="true" t="shared" si="107" ref="C1587:M1587">SUM(C1571:C1586)</f>
        <v>22</v>
      </c>
      <c r="D1587" s="42">
        <f t="shared" si="107"/>
        <v>11</v>
      </c>
      <c r="E1587" s="43">
        <f t="shared" si="107"/>
        <v>4</v>
      </c>
      <c r="F1587" s="43">
        <f t="shared" si="107"/>
        <v>4</v>
      </c>
      <c r="G1587" s="43">
        <f t="shared" si="107"/>
        <v>5</v>
      </c>
      <c r="H1587" s="43">
        <f t="shared" si="107"/>
        <v>4</v>
      </c>
      <c r="I1587" s="43">
        <f t="shared" si="107"/>
        <v>3</v>
      </c>
      <c r="J1587" s="43">
        <f t="shared" si="107"/>
        <v>1</v>
      </c>
      <c r="K1587" s="43">
        <f t="shared" si="107"/>
        <v>3</v>
      </c>
      <c r="L1587" s="43">
        <f t="shared" si="107"/>
        <v>5</v>
      </c>
      <c r="M1587" s="44">
        <f t="shared" si="107"/>
        <v>7</v>
      </c>
      <c r="N1587" s="45">
        <f>MIN(D1587:M1587)</f>
        <v>1</v>
      </c>
      <c r="O1587" s="46">
        <f>C1587-N1587</f>
        <v>21</v>
      </c>
      <c r="P1587" s="47">
        <f>O1587/C1587</f>
        <v>0.9545454545454546</v>
      </c>
    </row>
    <row r="1588" spans="1:16" ht="9.75" customHeight="1">
      <c r="A1588" s="32" t="s">
        <v>72</v>
      </c>
      <c r="B1588" s="48" t="s">
        <v>0</v>
      </c>
      <c r="C1588" s="48"/>
      <c r="D1588" s="49"/>
      <c r="E1588" s="50"/>
      <c r="F1588" s="50"/>
      <c r="G1588" s="50"/>
      <c r="H1588" s="50"/>
      <c r="I1588" s="50"/>
      <c r="J1588" s="50"/>
      <c r="K1588" s="50"/>
      <c r="L1588" s="50"/>
      <c r="M1588" s="51"/>
      <c r="N1588" s="52"/>
      <c r="O1588" s="53"/>
      <c r="P1588" s="54"/>
    </row>
    <row r="1589" spans="1:16" ht="9.75" customHeight="1">
      <c r="A1589" s="5"/>
      <c r="B1589" s="33" t="s">
        <v>1</v>
      </c>
      <c r="C1589" s="33"/>
      <c r="D1589" s="34"/>
      <c r="E1589" s="35"/>
      <c r="F1589" s="35"/>
      <c r="G1589" s="35"/>
      <c r="H1589" s="35"/>
      <c r="I1589" s="35"/>
      <c r="J1589" s="35"/>
      <c r="K1589" s="35"/>
      <c r="L1589" s="35"/>
      <c r="M1589" s="36"/>
      <c r="N1589" s="37"/>
      <c r="O1589" s="38"/>
      <c r="P1589" s="39"/>
    </row>
    <row r="1590" spans="1:16" ht="9.75" customHeight="1">
      <c r="A1590" s="5"/>
      <c r="B1590" s="33" t="s">
        <v>2</v>
      </c>
      <c r="C1590" s="33"/>
      <c r="D1590" s="34"/>
      <c r="E1590" s="35"/>
      <c r="F1590" s="35"/>
      <c r="G1590" s="35"/>
      <c r="H1590" s="35"/>
      <c r="I1590" s="35"/>
      <c r="J1590" s="35"/>
      <c r="K1590" s="35"/>
      <c r="L1590" s="35"/>
      <c r="M1590" s="36"/>
      <c r="N1590" s="37"/>
      <c r="O1590" s="38"/>
      <c r="P1590" s="39"/>
    </row>
    <row r="1591" spans="1:16" ht="9.75" customHeight="1">
      <c r="A1591" s="5"/>
      <c r="B1591" s="33" t="s">
        <v>455</v>
      </c>
      <c r="C1591" s="33">
        <v>16</v>
      </c>
      <c r="D1591" s="34">
        <v>10</v>
      </c>
      <c r="E1591" s="35">
        <v>10</v>
      </c>
      <c r="F1591" s="35">
        <v>7</v>
      </c>
      <c r="G1591" s="35">
        <v>6</v>
      </c>
      <c r="H1591" s="35">
        <v>7</v>
      </c>
      <c r="I1591" s="35">
        <v>7</v>
      </c>
      <c r="J1591" s="35">
        <v>8</v>
      </c>
      <c r="K1591" s="35">
        <v>8</v>
      </c>
      <c r="L1591" s="35">
        <v>9</v>
      </c>
      <c r="M1591" s="36">
        <v>7</v>
      </c>
      <c r="N1591" s="37">
        <f aca="true" t="shared" si="108" ref="N1591:N1603">MIN(D1591:M1591)</f>
        <v>6</v>
      </c>
      <c r="O1591" s="38">
        <f aca="true" t="shared" si="109" ref="O1591:O1603">C1591-N1591</f>
        <v>10</v>
      </c>
      <c r="P1591" s="39">
        <f aca="true" t="shared" si="110" ref="P1591:P1603">O1591/C1591</f>
        <v>0.625</v>
      </c>
    </row>
    <row r="1592" spans="1:16" ht="9.75" customHeight="1">
      <c r="A1592" s="5"/>
      <c r="B1592" s="33" t="s">
        <v>460</v>
      </c>
      <c r="C1592" s="33"/>
      <c r="D1592" s="34"/>
      <c r="E1592" s="35"/>
      <c r="F1592" s="35"/>
      <c r="G1592" s="35"/>
      <c r="H1592" s="35"/>
      <c r="I1592" s="35"/>
      <c r="J1592" s="35"/>
      <c r="K1592" s="35"/>
      <c r="L1592" s="35"/>
      <c r="M1592" s="36"/>
      <c r="N1592" s="37"/>
      <c r="O1592" s="38"/>
      <c r="P1592" s="39"/>
    </row>
    <row r="1593" spans="1:16" ht="9.75" customHeight="1">
      <c r="A1593" s="5"/>
      <c r="B1593" s="33" t="s">
        <v>4</v>
      </c>
      <c r="C1593" s="33">
        <v>1</v>
      </c>
      <c r="D1593" s="34">
        <v>1</v>
      </c>
      <c r="E1593" s="35">
        <v>1</v>
      </c>
      <c r="F1593" s="35">
        <v>1</v>
      </c>
      <c r="G1593" s="35">
        <v>1</v>
      </c>
      <c r="H1593" s="35">
        <v>1</v>
      </c>
      <c r="I1593" s="35">
        <v>1</v>
      </c>
      <c r="J1593" s="35">
        <v>1</v>
      </c>
      <c r="K1593" s="35">
        <v>1</v>
      </c>
      <c r="L1593" s="35">
        <v>1</v>
      </c>
      <c r="M1593" s="36">
        <v>1</v>
      </c>
      <c r="N1593" s="37">
        <f t="shared" si="108"/>
        <v>1</v>
      </c>
      <c r="O1593" s="38">
        <f t="shared" si="109"/>
        <v>0</v>
      </c>
      <c r="P1593" s="39">
        <f t="shared" si="110"/>
        <v>0</v>
      </c>
    </row>
    <row r="1594" spans="1:16" ht="9.75" customHeight="1">
      <c r="A1594" s="5"/>
      <c r="B1594" s="33" t="s">
        <v>327</v>
      </c>
      <c r="C1594" s="33">
        <v>1</v>
      </c>
      <c r="D1594" s="34">
        <v>1</v>
      </c>
      <c r="E1594" s="35">
        <v>1</v>
      </c>
      <c r="F1594" s="35">
        <v>1</v>
      </c>
      <c r="G1594" s="35">
        <v>0</v>
      </c>
      <c r="H1594" s="35">
        <v>0</v>
      </c>
      <c r="I1594" s="35">
        <v>0</v>
      </c>
      <c r="J1594" s="35">
        <v>0</v>
      </c>
      <c r="K1594" s="35">
        <v>1</v>
      </c>
      <c r="L1594" s="35">
        <v>1</v>
      </c>
      <c r="M1594" s="36">
        <v>1</v>
      </c>
      <c r="N1594" s="37">
        <f t="shared" si="108"/>
        <v>0</v>
      </c>
      <c r="O1594" s="38">
        <f t="shared" si="109"/>
        <v>1</v>
      </c>
      <c r="P1594" s="39">
        <f t="shared" si="110"/>
        <v>1</v>
      </c>
    </row>
    <row r="1595" spans="1:16" ht="9.75" customHeight="1">
      <c r="A1595" s="5"/>
      <c r="B1595" s="33" t="s">
        <v>388</v>
      </c>
      <c r="C1595" s="33">
        <v>2</v>
      </c>
      <c r="D1595" s="34">
        <v>2</v>
      </c>
      <c r="E1595" s="35">
        <v>2</v>
      </c>
      <c r="F1595" s="35">
        <v>2</v>
      </c>
      <c r="G1595" s="35">
        <v>2</v>
      </c>
      <c r="H1595" s="35">
        <v>2</v>
      </c>
      <c r="I1595" s="35">
        <v>2</v>
      </c>
      <c r="J1595" s="35">
        <v>2</v>
      </c>
      <c r="K1595" s="35">
        <v>2</v>
      </c>
      <c r="L1595" s="35">
        <v>2</v>
      </c>
      <c r="M1595" s="36">
        <v>2</v>
      </c>
      <c r="N1595" s="37">
        <f t="shared" si="108"/>
        <v>2</v>
      </c>
      <c r="O1595" s="38">
        <f t="shared" si="109"/>
        <v>0</v>
      </c>
      <c r="P1595" s="39">
        <f t="shared" si="110"/>
        <v>0</v>
      </c>
    </row>
    <row r="1596" spans="1:16" ht="9.75" customHeight="1">
      <c r="A1596" s="5"/>
      <c r="B1596" s="33" t="s">
        <v>393</v>
      </c>
      <c r="C1596" s="33">
        <v>2</v>
      </c>
      <c r="D1596" s="34">
        <v>2</v>
      </c>
      <c r="E1596" s="35">
        <v>2</v>
      </c>
      <c r="F1596" s="35">
        <v>2</v>
      </c>
      <c r="G1596" s="35">
        <v>1</v>
      </c>
      <c r="H1596" s="35">
        <v>2</v>
      </c>
      <c r="I1596" s="35">
        <v>1</v>
      </c>
      <c r="J1596" s="35">
        <v>1</v>
      </c>
      <c r="K1596" s="35">
        <v>2</v>
      </c>
      <c r="L1596" s="35">
        <v>2</v>
      </c>
      <c r="M1596" s="36">
        <v>1</v>
      </c>
      <c r="N1596" s="37">
        <f t="shared" si="108"/>
        <v>1</v>
      </c>
      <c r="O1596" s="38">
        <f t="shared" si="109"/>
        <v>1</v>
      </c>
      <c r="P1596" s="39">
        <f t="shared" si="110"/>
        <v>0.5</v>
      </c>
    </row>
    <row r="1597" spans="1:16" ht="9.75" customHeight="1">
      <c r="A1597" s="5"/>
      <c r="B1597" s="33" t="s">
        <v>258</v>
      </c>
      <c r="C1597" s="33"/>
      <c r="D1597" s="34"/>
      <c r="E1597" s="35"/>
      <c r="F1597" s="35"/>
      <c r="G1597" s="35"/>
      <c r="H1597" s="35"/>
      <c r="I1597" s="35"/>
      <c r="J1597" s="35"/>
      <c r="K1597" s="35"/>
      <c r="L1597" s="35"/>
      <c r="M1597" s="36"/>
      <c r="N1597" s="37"/>
      <c r="O1597" s="38"/>
      <c r="P1597" s="39"/>
    </row>
    <row r="1598" spans="1:16" ht="9.75" customHeight="1">
      <c r="A1598" s="5"/>
      <c r="B1598" s="33" t="s">
        <v>258</v>
      </c>
      <c r="C1598" s="33"/>
      <c r="D1598" s="34"/>
      <c r="E1598" s="35"/>
      <c r="F1598" s="35"/>
      <c r="G1598" s="35"/>
      <c r="H1598" s="35"/>
      <c r="I1598" s="35"/>
      <c r="J1598" s="35"/>
      <c r="K1598" s="35"/>
      <c r="L1598" s="35"/>
      <c r="M1598" s="36"/>
      <c r="N1598" s="37"/>
      <c r="O1598" s="38"/>
      <c r="P1598" s="39"/>
    </row>
    <row r="1599" spans="1:16" ht="9.75" customHeight="1">
      <c r="A1599" s="5"/>
      <c r="B1599" s="33" t="s">
        <v>258</v>
      </c>
      <c r="C1599" s="33"/>
      <c r="D1599" s="34"/>
      <c r="E1599" s="35"/>
      <c r="F1599" s="35"/>
      <c r="G1599" s="35"/>
      <c r="H1599" s="35"/>
      <c r="I1599" s="35"/>
      <c r="J1599" s="35"/>
      <c r="K1599" s="35"/>
      <c r="L1599" s="35"/>
      <c r="M1599" s="36"/>
      <c r="N1599" s="37"/>
      <c r="O1599" s="38"/>
      <c r="P1599" s="39"/>
    </row>
    <row r="1600" spans="1:16" ht="9.75" customHeight="1">
      <c r="A1600" s="5"/>
      <c r="B1600" s="33" t="s">
        <v>93</v>
      </c>
      <c r="C1600" s="33">
        <v>8</v>
      </c>
      <c r="D1600" s="34">
        <v>2</v>
      </c>
      <c r="E1600" s="35">
        <v>2</v>
      </c>
      <c r="F1600" s="35">
        <v>1</v>
      </c>
      <c r="G1600" s="35">
        <v>2</v>
      </c>
      <c r="H1600" s="35">
        <v>3</v>
      </c>
      <c r="I1600" s="35">
        <v>3</v>
      </c>
      <c r="J1600" s="35">
        <v>3</v>
      </c>
      <c r="K1600" s="35">
        <v>3</v>
      </c>
      <c r="L1600" s="35">
        <v>4</v>
      </c>
      <c r="M1600" s="36">
        <v>4</v>
      </c>
      <c r="N1600" s="37">
        <f t="shared" si="108"/>
        <v>1</v>
      </c>
      <c r="O1600" s="38">
        <f t="shared" si="109"/>
        <v>7</v>
      </c>
      <c r="P1600" s="39">
        <f t="shared" si="110"/>
        <v>0.875</v>
      </c>
    </row>
    <row r="1601" spans="1:16" ht="9.75" customHeight="1">
      <c r="A1601" s="5"/>
      <c r="B1601" s="33" t="s">
        <v>254</v>
      </c>
      <c r="C1601" s="33">
        <v>131</v>
      </c>
      <c r="D1601" s="34">
        <v>39</v>
      </c>
      <c r="E1601" s="35">
        <v>60</v>
      </c>
      <c r="F1601" s="35">
        <v>65</v>
      </c>
      <c r="G1601" s="35">
        <v>62</v>
      </c>
      <c r="H1601" s="35">
        <v>61</v>
      </c>
      <c r="I1601" s="35">
        <v>60</v>
      </c>
      <c r="J1601" s="35">
        <v>61</v>
      </c>
      <c r="K1601" s="35">
        <v>55</v>
      </c>
      <c r="L1601" s="35">
        <v>40</v>
      </c>
      <c r="M1601" s="36">
        <v>34</v>
      </c>
      <c r="N1601" s="37">
        <f t="shared" si="108"/>
        <v>34</v>
      </c>
      <c r="O1601" s="38">
        <f t="shared" si="109"/>
        <v>97</v>
      </c>
      <c r="P1601" s="39">
        <f t="shared" si="110"/>
        <v>0.7404580152671756</v>
      </c>
    </row>
    <row r="1602" spans="1:16" ht="9.75" customHeight="1">
      <c r="A1602" s="5"/>
      <c r="B1602" s="33" t="s">
        <v>255</v>
      </c>
      <c r="C1602" s="33">
        <v>8</v>
      </c>
      <c r="D1602" s="34">
        <v>2</v>
      </c>
      <c r="E1602" s="35">
        <v>3</v>
      </c>
      <c r="F1602" s="35">
        <v>3</v>
      </c>
      <c r="G1602" s="35">
        <v>3</v>
      </c>
      <c r="H1602" s="35">
        <v>3</v>
      </c>
      <c r="I1602" s="35">
        <v>4</v>
      </c>
      <c r="J1602" s="35">
        <v>3</v>
      </c>
      <c r="K1602" s="35">
        <v>4</v>
      </c>
      <c r="L1602" s="35">
        <v>3</v>
      </c>
      <c r="M1602" s="36">
        <v>2</v>
      </c>
      <c r="N1602" s="37">
        <f t="shared" si="108"/>
        <v>2</v>
      </c>
      <c r="O1602" s="38">
        <f t="shared" si="109"/>
        <v>6</v>
      </c>
      <c r="P1602" s="39">
        <f t="shared" si="110"/>
        <v>0.75</v>
      </c>
    </row>
    <row r="1603" spans="1:16" ht="9.75" customHeight="1">
      <c r="A1603" s="5"/>
      <c r="B1603" s="33" t="s">
        <v>5</v>
      </c>
      <c r="C1603" s="33">
        <v>4</v>
      </c>
      <c r="D1603" s="34">
        <v>4</v>
      </c>
      <c r="E1603" s="35">
        <v>3</v>
      </c>
      <c r="F1603" s="35">
        <v>4</v>
      </c>
      <c r="G1603" s="35">
        <v>4</v>
      </c>
      <c r="H1603" s="35">
        <v>4</v>
      </c>
      <c r="I1603" s="35">
        <v>4</v>
      </c>
      <c r="J1603" s="35">
        <v>4</v>
      </c>
      <c r="K1603" s="35">
        <v>3</v>
      </c>
      <c r="L1603" s="35">
        <v>3</v>
      </c>
      <c r="M1603" s="36">
        <v>4</v>
      </c>
      <c r="N1603" s="37">
        <f t="shared" si="108"/>
        <v>3</v>
      </c>
      <c r="O1603" s="38">
        <f t="shared" si="109"/>
        <v>1</v>
      </c>
      <c r="P1603" s="39">
        <f t="shared" si="110"/>
        <v>0.25</v>
      </c>
    </row>
    <row r="1604" spans="1:16" ht="9.75" customHeight="1">
      <c r="A1604" s="40"/>
      <c r="B1604" s="41" t="s">
        <v>6</v>
      </c>
      <c r="C1604" s="41">
        <f aca="true" t="shared" si="111" ref="C1604:M1604">SUM(C1588:C1603)</f>
        <v>173</v>
      </c>
      <c r="D1604" s="42">
        <f t="shared" si="111"/>
        <v>63</v>
      </c>
      <c r="E1604" s="43">
        <f t="shared" si="111"/>
        <v>84</v>
      </c>
      <c r="F1604" s="43">
        <f t="shared" si="111"/>
        <v>86</v>
      </c>
      <c r="G1604" s="43">
        <f t="shared" si="111"/>
        <v>81</v>
      </c>
      <c r="H1604" s="43">
        <f t="shared" si="111"/>
        <v>83</v>
      </c>
      <c r="I1604" s="43">
        <f t="shared" si="111"/>
        <v>82</v>
      </c>
      <c r="J1604" s="43">
        <f t="shared" si="111"/>
        <v>83</v>
      </c>
      <c r="K1604" s="43">
        <f t="shared" si="111"/>
        <v>79</v>
      </c>
      <c r="L1604" s="43">
        <f t="shared" si="111"/>
        <v>65</v>
      </c>
      <c r="M1604" s="44">
        <f t="shared" si="111"/>
        <v>56</v>
      </c>
      <c r="N1604" s="45">
        <f>MIN(D1604:M1604)</f>
        <v>56</v>
      </c>
      <c r="O1604" s="46">
        <f>C1604-N1604</f>
        <v>117</v>
      </c>
      <c r="P1604" s="47">
        <f>O1604/C1604</f>
        <v>0.6763005780346821</v>
      </c>
    </row>
    <row r="1605" spans="1:16" ht="9.75" customHeight="1">
      <c r="A1605" s="32" t="s">
        <v>73</v>
      </c>
      <c r="B1605" s="48" t="s">
        <v>0</v>
      </c>
      <c r="C1605" s="48">
        <v>13</v>
      </c>
      <c r="D1605" s="49">
        <v>0</v>
      </c>
      <c r="E1605" s="50">
        <v>0</v>
      </c>
      <c r="F1605" s="50">
        <v>0</v>
      </c>
      <c r="G1605" s="50">
        <v>0</v>
      </c>
      <c r="H1605" s="50">
        <v>0</v>
      </c>
      <c r="I1605" s="50">
        <v>1</v>
      </c>
      <c r="J1605" s="50">
        <v>1</v>
      </c>
      <c r="K1605" s="50">
        <v>1</v>
      </c>
      <c r="L1605" s="50">
        <v>1</v>
      </c>
      <c r="M1605" s="51">
        <v>5</v>
      </c>
      <c r="N1605" s="52">
        <f>MIN(D1605:M1605)</f>
        <v>0</v>
      </c>
      <c r="O1605" s="53">
        <f>C1605-N1605</f>
        <v>13</v>
      </c>
      <c r="P1605" s="54">
        <f>O1605/C1605</f>
        <v>1</v>
      </c>
    </row>
    <row r="1606" spans="1:16" ht="9.75" customHeight="1">
      <c r="A1606" s="5"/>
      <c r="B1606" s="33" t="s">
        <v>1</v>
      </c>
      <c r="C1606" s="33"/>
      <c r="D1606" s="34"/>
      <c r="E1606" s="35"/>
      <c r="F1606" s="35"/>
      <c r="G1606" s="35"/>
      <c r="H1606" s="35"/>
      <c r="I1606" s="35"/>
      <c r="J1606" s="35"/>
      <c r="K1606" s="35"/>
      <c r="L1606" s="35"/>
      <c r="M1606" s="36"/>
      <c r="N1606" s="37"/>
      <c r="O1606" s="38"/>
      <c r="P1606" s="39"/>
    </row>
    <row r="1607" spans="1:16" ht="9.75" customHeight="1">
      <c r="A1607" s="5"/>
      <c r="B1607" s="33" t="s">
        <v>2</v>
      </c>
      <c r="C1607" s="33"/>
      <c r="D1607" s="34"/>
      <c r="E1607" s="35"/>
      <c r="F1607" s="35"/>
      <c r="G1607" s="35"/>
      <c r="H1607" s="35"/>
      <c r="I1607" s="35"/>
      <c r="J1607" s="35"/>
      <c r="K1607" s="35"/>
      <c r="L1607" s="35"/>
      <c r="M1607" s="36"/>
      <c r="N1607" s="37"/>
      <c r="O1607" s="38"/>
      <c r="P1607" s="39"/>
    </row>
    <row r="1608" spans="1:16" ht="9.75" customHeight="1">
      <c r="A1608" s="5"/>
      <c r="B1608" s="33" t="s">
        <v>455</v>
      </c>
      <c r="C1608" s="33">
        <v>3</v>
      </c>
      <c r="D1608" s="34">
        <v>0</v>
      </c>
      <c r="E1608" s="35">
        <v>0</v>
      </c>
      <c r="F1608" s="35">
        <v>0</v>
      </c>
      <c r="G1608" s="35">
        <v>0</v>
      </c>
      <c r="H1608" s="35">
        <v>0</v>
      </c>
      <c r="I1608" s="35">
        <v>1</v>
      </c>
      <c r="J1608" s="35">
        <v>0</v>
      </c>
      <c r="K1608" s="35">
        <v>0</v>
      </c>
      <c r="L1608" s="35">
        <v>0</v>
      </c>
      <c r="M1608" s="36">
        <v>0</v>
      </c>
      <c r="N1608" s="37">
        <f>MIN(D1608:M1608)</f>
        <v>0</v>
      </c>
      <c r="O1608" s="38">
        <f>C1608-N1608</f>
        <v>3</v>
      </c>
      <c r="P1608" s="39">
        <f>O1608/C1608</f>
        <v>1</v>
      </c>
    </row>
    <row r="1609" spans="1:16" ht="9.75" customHeight="1">
      <c r="A1609" s="5"/>
      <c r="B1609" s="33" t="s">
        <v>460</v>
      </c>
      <c r="C1609" s="33"/>
      <c r="D1609" s="34"/>
      <c r="E1609" s="35"/>
      <c r="F1609" s="35"/>
      <c r="G1609" s="35"/>
      <c r="H1609" s="35"/>
      <c r="I1609" s="35"/>
      <c r="J1609" s="35"/>
      <c r="K1609" s="35"/>
      <c r="L1609" s="35"/>
      <c r="M1609" s="36"/>
      <c r="N1609" s="37"/>
      <c r="O1609" s="38"/>
      <c r="P1609" s="39"/>
    </row>
    <row r="1610" spans="1:16" ht="9.75" customHeight="1">
      <c r="A1610" s="5"/>
      <c r="B1610" s="33" t="s">
        <v>4</v>
      </c>
      <c r="C1610" s="33">
        <v>6</v>
      </c>
      <c r="D1610" s="34">
        <v>5</v>
      </c>
      <c r="E1610" s="35">
        <v>3</v>
      </c>
      <c r="F1610" s="35">
        <v>2</v>
      </c>
      <c r="G1610" s="35">
        <v>1</v>
      </c>
      <c r="H1610" s="35">
        <v>0</v>
      </c>
      <c r="I1610" s="35">
        <v>1</v>
      </c>
      <c r="J1610" s="35">
        <v>1</v>
      </c>
      <c r="K1610" s="35">
        <v>1</v>
      </c>
      <c r="L1610" s="35">
        <v>1</v>
      </c>
      <c r="M1610" s="36">
        <v>2</v>
      </c>
      <c r="N1610" s="37">
        <f>MIN(D1610:M1610)</f>
        <v>0</v>
      </c>
      <c r="O1610" s="38">
        <f>C1610-N1610</f>
        <v>6</v>
      </c>
      <c r="P1610" s="39">
        <f>O1610/C1610</f>
        <v>1</v>
      </c>
    </row>
    <row r="1611" spans="1:16" ht="9.75" customHeight="1">
      <c r="A1611" s="5"/>
      <c r="B1611" s="33" t="s">
        <v>258</v>
      </c>
      <c r="C1611" s="33"/>
      <c r="D1611" s="34"/>
      <c r="E1611" s="35"/>
      <c r="F1611" s="35"/>
      <c r="G1611" s="35"/>
      <c r="H1611" s="35"/>
      <c r="I1611" s="35"/>
      <c r="J1611" s="35"/>
      <c r="K1611" s="35"/>
      <c r="L1611" s="35"/>
      <c r="M1611" s="36"/>
      <c r="N1611" s="37"/>
      <c r="O1611" s="38"/>
      <c r="P1611" s="39"/>
    </row>
    <row r="1612" spans="1:16" ht="9.75" customHeight="1">
      <c r="A1612" s="5"/>
      <c r="B1612" s="33" t="s">
        <v>258</v>
      </c>
      <c r="C1612" s="33"/>
      <c r="D1612" s="34"/>
      <c r="E1612" s="35"/>
      <c r="F1612" s="35"/>
      <c r="G1612" s="35"/>
      <c r="H1612" s="35"/>
      <c r="I1612" s="35"/>
      <c r="J1612" s="35"/>
      <c r="K1612" s="35"/>
      <c r="L1612" s="35"/>
      <c r="M1612" s="36"/>
      <c r="N1612" s="37"/>
      <c r="O1612" s="38"/>
      <c r="P1612" s="39"/>
    </row>
    <row r="1613" spans="1:16" ht="9.75" customHeight="1">
      <c r="A1613" s="5"/>
      <c r="B1613" s="33" t="s">
        <v>258</v>
      </c>
      <c r="C1613" s="33"/>
      <c r="D1613" s="34"/>
      <c r="E1613" s="35"/>
      <c r="F1613" s="35"/>
      <c r="G1613" s="35"/>
      <c r="H1613" s="35"/>
      <c r="I1613" s="35"/>
      <c r="J1613" s="35"/>
      <c r="K1613" s="35"/>
      <c r="L1613" s="35"/>
      <c r="M1613" s="36"/>
      <c r="N1613" s="37"/>
      <c r="O1613" s="38"/>
      <c r="P1613" s="39"/>
    </row>
    <row r="1614" spans="1:16" ht="9.75" customHeight="1">
      <c r="A1614" s="5"/>
      <c r="B1614" s="33" t="s">
        <v>258</v>
      </c>
      <c r="C1614" s="33"/>
      <c r="D1614" s="34"/>
      <c r="E1614" s="35"/>
      <c r="F1614" s="35"/>
      <c r="G1614" s="35"/>
      <c r="H1614" s="35"/>
      <c r="I1614" s="35"/>
      <c r="J1614" s="35"/>
      <c r="K1614" s="35"/>
      <c r="L1614" s="35"/>
      <c r="M1614" s="36"/>
      <c r="N1614" s="37"/>
      <c r="O1614" s="38"/>
      <c r="P1614" s="39"/>
    </row>
    <row r="1615" spans="1:16" ht="9.75" customHeight="1">
      <c r="A1615" s="5"/>
      <c r="B1615" s="33" t="s">
        <v>258</v>
      </c>
      <c r="C1615" s="33"/>
      <c r="D1615" s="34"/>
      <c r="E1615" s="35"/>
      <c r="F1615" s="35"/>
      <c r="G1615" s="35"/>
      <c r="H1615" s="35"/>
      <c r="I1615" s="35"/>
      <c r="J1615" s="35"/>
      <c r="K1615" s="35"/>
      <c r="L1615" s="35"/>
      <c r="M1615" s="36"/>
      <c r="N1615" s="37"/>
      <c r="O1615" s="38"/>
      <c r="P1615" s="39"/>
    </row>
    <row r="1616" spans="1:16" ht="9.75" customHeight="1">
      <c r="A1616" s="5"/>
      <c r="B1616" s="33" t="s">
        <v>258</v>
      </c>
      <c r="C1616" s="33"/>
      <c r="D1616" s="34"/>
      <c r="E1616" s="35"/>
      <c r="F1616" s="35"/>
      <c r="G1616" s="35"/>
      <c r="H1616" s="35"/>
      <c r="I1616" s="35"/>
      <c r="J1616" s="35"/>
      <c r="K1616" s="35"/>
      <c r="L1616" s="35"/>
      <c r="M1616" s="36"/>
      <c r="N1616" s="37"/>
      <c r="O1616" s="38"/>
      <c r="P1616" s="39"/>
    </row>
    <row r="1617" spans="1:16" ht="9.75" customHeight="1">
      <c r="A1617" s="5"/>
      <c r="B1617" s="33" t="s">
        <v>93</v>
      </c>
      <c r="C1617" s="33">
        <v>10</v>
      </c>
      <c r="D1617" s="34">
        <v>8</v>
      </c>
      <c r="E1617" s="35">
        <v>5</v>
      </c>
      <c r="F1617" s="35">
        <v>3</v>
      </c>
      <c r="G1617" s="35">
        <v>1</v>
      </c>
      <c r="H1617" s="35">
        <v>2</v>
      </c>
      <c r="I1617" s="35">
        <v>2</v>
      </c>
      <c r="J1617" s="35">
        <v>2</v>
      </c>
      <c r="K1617" s="35">
        <v>3</v>
      </c>
      <c r="L1617" s="35">
        <v>4</v>
      </c>
      <c r="M1617" s="36">
        <v>6</v>
      </c>
      <c r="N1617" s="37">
        <f>MIN(D1617:M1617)</f>
        <v>1</v>
      </c>
      <c r="O1617" s="38">
        <f>C1617-N1617</f>
        <v>9</v>
      </c>
      <c r="P1617" s="39">
        <f>O1617/C1617</f>
        <v>0.9</v>
      </c>
    </row>
    <row r="1618" spans="1:16" ht="9.75" customHeight="1">
      <c r="A1618" s="5"/>
      <c r="B1618" s="33" t="s">
        <v>254</v>
      </c>
      <c r="C1618" s="33"/>
      <c r="D1618" s="34"/>
      <c r="E1618" s="35"/>
      <c r="F1618" s="35"/>
      <c r="G1618" s="35"/>
      <c r="H1618" s="35"/>
      <c r="I1618" s="35"/>
      <c r="J1618" s="35"/>
      <c r="K1618" s="35"/>
      <c r="L1618" s="35"/>
      <c r="M1618" s="36"/>
      <c r="N1618" s="37"/>
      <c r="O1618" s="38"/>
      <c r="P1618" s="39"/>
    </row>
    <row r="1619" spans="1:16" ht="9.75" customHeight="1">
      <c r="A1619" s="5"/>
      <c r="B1619" s="33" t="s">
        <v>255</v>
      </c>
      <c r="C1619" s="33"/>
      <c r="D1619" s="34"/>
      <c r="E1619" s="35"/>
      <c r="F1619" s="35"/>
      <c r="G1619" s="35"/>
      <c r="H1619" s="35"/>
      <c r="I1619" s="35"/>
      <c r="J1619" s="35"/>
      <c r="K1619" s="35"/>
      <c r="L1619" s="35"/>
      <c r="M1619" s="36"/>
      <c r="N1619" s="37"/>
      <c r="O1619" s="38"/>
      <c r="P1619" s="39"/>
    </row>
    <row r="1620" spans="1:16" ht="9.75" customHeight="1">
      <c r="A1620" s="5"/>
      <c r="B1620" s="33" t="s">
        <v>5</v>
      </c>
      <c r="C1620" s="33">
        <v>3</v>
      </c>
      <c r="D1620" s="34">
        <v>1</v>
      </c>
      <c r="E1620" s="35">
        <v>1</v>
      </c>
      <c r="F1620" s="35">
        <v>0</v>
      </c>
      <c r="G1620" s="35">
        <v>0</v>
      </c>
      <c r="H1620" s="35">
        <v>0</v>
      </c>
      <c r="I1620" s="35">
        <v>1</v>
      </c>
      <c r="J1620" s="35">
        <v>0</v>
      </c>
      <c r="K1620" s="35">
        <v>0</v>
      </c>
      <c r="L1620" s="35">
        <v>2</v>
      </c>
      <c r="M1620" s="36">
        <v>1</v>
      </c>
      <c r="N1620" s="37">
        <f>MIN(D1620:M1620)</f>
        <v>0</v>
      </c>
      <c r="O1620" s="38">
        <f>C1620-N1620</f>
        <v>3</v>
      </c>
      <c r="P1620" s="39">
        <f>O1620/C1620</f>
        <v>1</v>
      </c>
    </row>
    <row r="1621" spans="1:16" ht="9.75" customHeight="1">
      <c r="A1621" s="40"/>
      <c r="B1621" s="41" t="s">
        <v>6</v>
      </c>
      <c r="C1621" s="41">
        <f aca="true" t="shared" si="112" ref="C1621:M1621">SUM(C1605:C1620)</f>
        <v>35</v>
      </c>
      <c r="D1621" s="42">
        <f t="shared" si="112"/>
        <v>14</v>
      </c>
      <c r="E1621" s="43">
        <f t="shared" si="112"/>
        <v>9</v>
      </c>
      <c r="F1621" s="43">
        <f t="shared" si="112"/>
        <v>5</v>
      </c>
      <c r="G1621" s="43">
        <f t="shared" si="112"/>
        <v>2</v>
      </c>
      <c r="H1621" s="43">
        <f t="shared" si="112"/>
        <v>2</v>
      </c>
      <c r="I1621" s="43">
        <f t="shared" si="112"/>
        <v>6</v>
      </c>
      <c r="J1621" s="43">
        <f t="shared" si="112"/>
        <v>4</v>
      </c>
      <c r="K1621" s="43">
        <f t="shared" si="112"/>
        <v>5</v>
      </c>
      <c r="L1621" s="43">
        <f t="shared" si="112"/>
        <v>8</v>
      </c>
      <c r="M1621" s="44">
        <f t="shared" si="112"/>
        <v>14</v>
      </c>
      <c r="N1621" s="45">
        <f>MIN(D1621:M1621)</f>
        <v>2</v>
      </c>
      <c r="O1621" s="46">
        <f>C1621-N1621</f>
        <v>33</v>
      </c>
      <c r="P1621" s="47">
        <f>O1621/C1621</f>
        <v>0.9428571428571428</v>
      </c>
    </row>
    <row r="1622" spans="1:16" ht="9.75" customHeight="1">
      <c r="A1622" s="32" t="s">
        <v>74</v>
      </c>
      <c r="B1622" s="48" t="s">
        <v>0</v>
      </c>
      <c r="C1622" s="48"/>
      <c r="D1622" s="49"/>
      <c r="E1622" s="50"/>
      <c r="F1622" s="50"/>
      <c r="G1622" s="50"/>
      <c r="H1622" s="50"/>
      <c r="I1622" s="50"/>
      <c r="J1622" s="50"/>
      <c r="K1622" s="50"/>
      <c r="L1622" s="50"/>
      <c r="M1622" s="51"/>
      <c r="N1622" s="52"/>
      <c r="O1622" s="53"/>
      <c r="P1622" s="54"/>
    </row>
    <row r="1623" spans="1:16" ht="9.75" customHeight="1">
      <c r="A1623" s="5"/>
      <c r="B1623" s="33" t="s">
        <v>1</v>
      </c>
      <c r="C1623" s="33"/>
      <c r="D1623" s="34"/>
      <c r="E1623" s="35"/>
      <c r="F1623" s="35"/>
      <c r="G1623" s="35"/>
      <c r="H1623" s="35"/>
      <c r="I1623" s="35"/>
      <c r="J1623" s="35"/>
      <c r="K1623" s="35"/>
      <c r="L1623" s="35"/>
      <c r="M1623" s="36"/>
      <c r="N1623" s="37"/>
      <c r="O1623" s="38"/>
      <c r="P1623" s="39"/>
    </row>
    <row r="1624" spans="1:16" ht="9.75" customHeight="1">
      <c r="A1624" s="5"/>
      <c r="B1624" s="33" t="s">
        <v>2</v>
      </c>
      <c r="C1624" s="33"/>
      <c r="D1624" s="34"/>
      <c r="E1624" s="35"/>
      <c r="F1624" s="35"/>
      <c r="G1624" s="35"/>
      <c r="H1624" s="35"/>
      <c r="I1624" s="35"/>
      <c r="J1624" s="35"/>
      <c r="K1624" s="35"/>
      <c r="L1624" s="35"/>
      <c r="M1624" s="36"/>
      <c r="N1624" s="37"/>
      <c r="O1624" s="38"/>
      <c r="P1624" s="39"/>
    </row>
    <row r="1625" spans="1:16" ht="9.75" customHeight="1">
      <c r="A1625" s="5"/>
      <c r="B1625" s="33" t="s">
        <v>460</v>
      </c>
      <c r="C1625" s="33"/>
      <c r="D1625" s="34"/>
      <c r="E1625" s="35"/>
      <c r="F1625" s="35"/>
      <c r="G1625" s="35"/>
      <c r="H1625" s="35"/>
      <c r="I1625" s="35"/>
      <c r="J1625" s="35"/>
      <c r="K1625" s="35"/>
      <c r="L1625" s="35"/>
      <c r="M1625" s="36"/>
      <c r="N1625" s="37"/>
      <c r="O1625" s="38"/>
      <c r="P1625" s="39"/>
    </row>
    <row r="1626" spans="1:16" ht="9.75" customHeight="1">
      <c r="A1626" s="5"/>
      <c r="B1626" s="33" t="s">
        <v>460</v>
      </c>
      <c r="C1626" s="33"/>
      <c r="D1626" s="34"/>
      <c r="E1626" s="35"/>
      <c r="F1626" s="35"/>
      <c r="G1626" s="35"/>
      <c r="H1626" s="35"/>
      <c r="I1626" s="35"/>
      <c r="J1626" s="35"/>
      <c r="K1626" s="35"/>
      <c r="L1626" s="35"/>
      <c r="M1626" s="36"/>
      <c r="N1626" s="37"/>
      <c r="O1626" s="38"/>
      <c r="P1626" s="39"/>
    </row>
    <row r="1627" spans="1:16" ht="9.75" customHeight="1">
      <c r="A1627" s="5"/>
      <c r="B1627" s="33" t="s">
        <v>4</v>
      </c>
      <c r="C1627" s="33"/>
      <c r="D1627" s="34"/>
      <c r="E1627" s="35"/>
      <c r="F1627" s="35"/>
      <c r="G1627" s="35"/>
      <c r="H1627" s="35"/>
      <c r="I1627" s="35"/>
      <c r="J1627" s="35"/>
      <c r="K1627" s="35"/>
      <c r="L1627" s="35"/>
      <c r="M1627" s="36"/>
      <c r="N1627" s="37"/>
      <c r="O1627" s="38"/>
      <c r="P1627" s="39"/>
    </row>
    <row r="1628" spans="1:16" ht="9.75" customHeight="1">
      <c r="A1628" s="5"/>
      <c r="B1628" s="33" t="s">
        <v>258</v>
      </c>
      <c r="C1628" s="33"/>
      <c r="D1628" s="34"/>
      <c r="E1628" s="35"/>
      <c r="F1628" s="35"/>
      <c r="G1628" s="35"/>
      <c r="H1628" s="35"/>
      <c r="I1628" s="35"/>
      <c r="J1628" s="35"/>
      <c r="K1628" s="35"/>
      <c r="L1628" s="35"/>
      <c r="M1628" s="36"/>
      <c r="N1628" s="37"/>
      <c r="O1628" s="38"/>
      <c r="P1628" s="39"/>
    </row>
    <row r="1629" spans="1:16" ht="9.75" customHeight="1">
      <c r="A1629" s="5"/>
      <c r="B1629" s="33" t="s">
        <v>258</v>
      </c>
      <c r="C1629" s="33"/>
      <c r="D1629" s="34"/>
      <c r="E1629" s="35"/>
      <c r="F1629" s="35"/>
      <c r="G1629" s="35"/>
      <c r="H1629" s="35"/>
      <c r="I1629" s="35"/>
      <c r="J1629" s="35"/>
      <c r="K1629" s="35"/>
      <c r="L1629" s="35"/>
      <c r="M1629" s="36"/>
      <c r="N1629" s="37"/>
      <c r="O1629" s="38"/>
      <c r="P1629" s="39"/>
    </row>
    <row r="1630" spans="1:16" ht="9.75" customHeight="1">
      <c r="A1630" s="5"/>
      <c r="B1630" s="33" t="s">
        <v>258</v>
      </c>
      <c r="C1630" s="33"/>
      <c r="D1630" s="34"/>
      <c r="E1630" s="35"/>
      <c r="F1630" s="35"/>
      <c r="G1630" s="35"/>
      <c r="H1630" s="35"/>
      <c r="I1630" s="35"/>
      <c r="J1630" s="35"/>
      <c r="K1630" s="35"/>
      <c r="L1630" s="35"/>
      <c r="M1630" s="36"/>
      <c r="N1630" s="37"/>
      <c r="O1630" s="38"/>
      <c r="P1630" s="39"/>
    </row>
    <row r="1631" spans="1:16" ht="9.75" customHeight="1">
      <c r="A1631" s="5"/>
      <c r="B1631" s="33" t="s">
        <v>258</v>
      </c>
      <c r="C1631" s="33"/>
      <c r="D1631" s="34"/>
      <c r="E1631" s="35"/>
      <c r="F1631" s="35"/>
      <c r="G1631" s="35"/>
      <c r="H1631" s="35"/>
      <c r="I1631" s="35"/>
      <c r="J1631" s="35"/>
      <c r="K1631" s="35"/>
      <c r="L1631" s="35"/>
      <c r="M1631" s="36"/>
      <c r="N1631" s="37"/>
      <c r="O1631" s="38"/>
      <c r="P1631" s="39"/>
    </row>
    <row r="1632" spans="1:16" ht="9.75" customHeight="1">
      <c r="A1632" s="5"/>
      <c r="B1632" s="33" t="s">
        <v>258</v>
      </c>
      <c r="C1632" s="33"/>
      <c r="D1632" s="34"/>
      <c r="E1632" s="35"/>
      <c r="F1632" s="35"/>
      <c r="G1632" s="35"/>
      <c r="H1632" s="35"/>
      <c r="I1632" s="35"/>
      <c r="J1632" s="35"/>
      <c r="K1632" s="35"/>
      <c r="L1632" s="35"/>
      <c r="M1632" s="36"/>
      <c r="N1632" s="37"/>
      <c r="O1632" s="38"/>
      <c r="P1632" s="39"/>
    </row>
    <row r="1633" spans="1:16" ht="9.75" customHeight="1">
      <c r="A1633" s="5"/>
      <c r="B1633" s="33" t="s">
        <v>258</v>
      </c>
      <c r="C1633" s="33"/>
      <c r="D1633" s="34"/>
      <c r="E1633" s="35"/>
      <c r="F1633" s="35"/>
      <c r="G1633" s="35"/>
      <c r="H1633" s="35"/>
      <c r="I1633" s="35"/>
      <c r="J1633" s="35"/>
      <c r="K1633" s="35"/>
      <c r="L1633" s="35"/>
      <c r="M1633" s="36"/>
      <c r="N1633" s="37"/>
      <c r="O1633" s="38"/>
      <c r="P1633" s="39"/>
    </row>
    <row r="1634" spans="1:16" ht="9.75" customHeight="1">
      <c r="A1634" s="5"/>
      <c r="B1634" s="33" t="s">
        <v>93</v>
      </c>
      <c r="C1634" s="33"/>
      <c r="D1634" s="34"/>
      <c r="E1634" s="35"/>
      <c r="F1634" s="35"/>
      <c r="G1634" s="35"/>
      <c r="H1634" s="35"/>
      <c r="I1634" s="35"/>
      <c r="J1634" s="35"/>
      <c r="K1634" s="35"/>
      <c r="L1634" s="35"/>
      <c r="M1634" s="36"/>
      <c r="N1634" s="37"/>
      <c r="O1634" s="38"/>
      <c r="P1634" s="39"/>
    </row>
    <row r="1635" spans="1:16" ht="9.75" customHeight="1">
      <c r="A1635" s="5"/>
      <c r="B1635" s="33" t="s">
        <v>254</v>
      </c>
      <c r="C1635" s="33"/>
      <c r="D1635" s="34"/>
      <c r="E1635" s="35"/>
      <c r="F1635" s="35"/>
      <c r="G1635" s="35"/>
      <c r="H1635" s="35"/>
      <c r="I1635" s="35"/>
      <c r="J1635" s="35"/>
      <c r="K1635" s="35"/>
      <c r="L1635" s="35"/>
      <c r="M1635" s="36"/>
      <c r="N1635" s="37"/>
      <c r="O1635" s="38"/>
      <c r="P1635" s="39"/>
    </row>
    <row r="1636" spans="1:16" ht="9.75" customHeight="1">
      <c r="A1636" s="5"/>
      <c r="B1636" s="33" t="s">
        <v>255</v>
      </c>
      <c r="C1636" s="33">
        <v>5</v>
      </c>
      <c r="D1636" s="34">
        <v>4</v>
      </c>
      <c r="E1636" s="35">
        <v>3</v>
      </c>
      <c r="F1636" s="35">
        <v>3</v>
      </c>
      <c r="G1636" s="35">
        <v>3</v>
      </c>
      <c r="H1636" s="35">
        <v>3</v>
      </c>
      <c r="I1636" s="35">
        <v>3</v>
      </c>
      <c r="J1636" s="35">
        <v>4</v>
      </c>
      <c r="K1636" s="35">
        <v>3</v>
      </c>
      <c r="L1636" s="35">
        <v>3</v>
      </c>
      <c r="M1636" s="36">
        <v>4</v>
      </c>
      <c r="N1636" s="37">
        <f>MIN(D1636:M1636)</f>
        <v>3</v>
      </c>
      <c r="O1636" s="38">
        <f>C1636-N1636</f>
        <v>2</v>
      </c>
      <c r="P1636" s="39">
        <f>O1636/C1636</f>
        <v>0.4</v>
      </c>
    </row>
    <row r="1637" spans="1:16" ht="9.75" customHeight="1">
      <c r="A1637" s="5"/>
      <c r="B1637" s="33" t="s">
        <v>5</v>
      </c>
      <c r="C1637" s="33"/>
      <c r="D1637" s="34"/>
      <c r="E1637" s="35"/>
      <c r="F1637" s="35"/>
      <c r="G1637" s="35"/>
      <c r="H1637" s="35"/>
      <c r="I1637" s="35"/>
      <c r="J1637" s="35"/>
      <c r="K1637" s="35"/>
      <c r="L1637" s="35"/>
      <c r="M1637" s="36"/>
      <c r="N1637" s="37"/>
      <c r="O1637" s="38"/>
      <c r="P1637" s="39"/>
    </row>
    <row r="1638" spans="1:16" ht="9.75" customHeight="1">
      <c r="A1638" s="40"/>
      <c r="B1638" s="41" t="s">
        <v>6</v>
      </c>
      <c r="C1638" s="41">
        <f aca="true" t="shared" si="113" ref="C1638:M1638">SUM(C1622:C1637)</f>
        <v>5</v>
      </c>
      <c r="D1638" s="42">
        <f t="shared" si="113"/>
        <v>4</v>
      </c>
      <c r="E1638" s="43">
        <f t="shared" si="113"/>
        <v>3</v>
      </c>
      <c r="F1638" s="43">
        <f t="shared" si="113"/>
        <v>3</v>
      </c>
      <c r="G1638" s="43">
        <f t="shared" si="113"/>
        <v>3</v>
      </c>
      <c r="H1638" s="43">
        <f t="shared" si="113"/>
        <v>3</v>
      </c>
      <c r="I1638" s="43">
        <f t="shared" si="113"/>
        <v>3</v>
      </c>
      <c r="J1638" s="43">
        <f t="shared" si="113"/>
        <v>4</v>
      </c>
      <c r="K1638" s="43">
        <f t="shared" si="113"/>
        <v>3</v>
      </c>
      <c r="L1638" s="43">
        <f t="shared" si="113"/>
        <v>3</v>
      </c>
      <c r="M1638" s="44">
        <f t="shared" si="113"/>
        <v>4</v>
      </c>
      <c r="N1638" s="45">
        <f>MIN(D1638:M1638)</f>
        <v>3</v>
      </c>
      <c r="O1638" s="46">
        <f>C1638-N1638</f>
        <v>2</v>
      </c>
      <c r="P1638" s="47">
        <f>O1638/C1638</f>
        <v>0.4</v>
      </c>
    </row>
    <row r="1639" spans="1:16" ht="9.75" customHeight="1">
      <c r="A1639" s="32" t="s">
        <v>75</v>
      </c>
      <c r="B1639" s="48" t="s">
        <v>0</v>
      </c>
      <c r="C1639" s="48">
        <v>23</v>
      </c>
      <c r="D1639" s="49">
        <v>8</v>
      </c>
      <c r="E1639" s="50">
        <v>13</v>
      </c>
      <c r="F1639" s="50">
        <v>5</v>
      </c>
      <c r="G1639" s="50">
        <v>2</v>
      </c>
      <c r="H1639" s="50">
        <v>1</v>
      </c>
      <c r="I1639" s="50">
        <v>2</v>
      </c>
      <c r="J1639" s="50">
        <v>2</v>
      </c>
      <c r="K1639" s="50">
        <v>3</v>
      </c>
      <c r="L1639" s="50">
        <v>5</v>
      </c>
      <c r="M1639" s="51">
        <v>5</v>
      </c>
      <c r="N1639" s="52">
        <f>MIN(D1639:M1639)</f>
        <v>1</v>
      </c>
      <c r="O1639" s="53">
        <f>C1639-N1639</f>
        <v>22</v>
      </c>
      <c r="P1639" s="54">
        <f>O1639/C1639</f>
        <v>0.9565217391304348</v>
      </c>
    </row>
    <row r="1640" spans="1:16" ht="9.75" customHeight="1">
      <c r="A1640" s="5"/>
      <c r="B1640" s="33" t="s">
        <v>1</v>
      </c>
      <c r="C1640" s="33">
        <v>172</v>
      </c>
      <c r="D1640" s="34">
        <v>30</v>
      </c>
      <c r="E1640" s="35">
        <v>4</v>
      </c>
      <c r="F1640" s="35">
        <v>1</v>
      </c>
      <c r="G1640" s="35">
        <v>0</v>
      </c>
      <c r="H1640" s="35">
        <v>1</v>
      </c>
      <c r="I1640" s="35">
        <v>1</v>
      </c>
      <c r="J1640" s="35">
        <v>3</v>
      </c>
      <c r="K1640" s="35">
        <v>25</v>
      </c>
      <c r="L1640" s="35">
        <v>59</v>
      </c>
      <c r="M1640" s="36">
        <v>96</v>
      </c>
      <c r="N1640" s="37">
        <f>MIN(D1640:M1640)</f>
        <v>0</v>
      </c>
      <c r="O1640" s="38">
        <f>C1640-N1640</f>
        <v>172</v>
      </c>
      <c r="P1640" s="39">
        <f>O1640/C1640</f>
        <v>1</v>
      </c>
    </row>
    <row r="1641" spans="1:16" ht="9.75" customHeight="1">
      <c r="A1641" s="5"/>
      <c r="B1641" s="33" t="s">
        <v>2</v>
      </c>
      <c r="C1641" s="33"/>
      <c r="D1641" s="34"/>
      <c r="E1641" s="35"/>
      <c r="F1641" s="35"/>
      <c r="G1641" s="35"/>
      <c r="H1641" s="35"/>
      <c r="I1641" s="35"/>
      <c r="J1641" s="35"/>
      <c r="K1641" s="35"/>
      <c r="L1641" s="35"/>
      <c r="M1641" s="36"/>
      <c r="N1641" s="37"/>
      <c r="O1641" s="38"/>
      <c r="P1641" s="39"/>
    </row>
    <row r="1642" spans="1:16" ht="9.75" customHeight="1">
      <c r="A1642" s="5"/>
      <c r="B1642" s="33" t="s">
        <v>457</v>
      </c>
      <c r="C1642" s="33">
        <v>9</v>
      </c>
      <c r="D1642" s="34">
        <v>6</v>
      </c>
      <c r="E1642" s="35">
        <v>5</v>
      </c>
      <c r="F1642" s="35">
        <v>3</v>
      </c>
      <c r="G1642" s="35">
        <v>0</v>
      </c>
      <c r="H1642" s="35">
        <v>1</v>
      </c>
      <c r="I1642" s="35">
        <v>0</v>
      </c>
      <c r="J1642" s="35">
        <v>0</v>
      </c>
      <c r="K1642" s="35">
        <v>1</v>
      </c>
      <c r="L1642" s="35">
        <v>1</v>
      </c>
      <c r="M1642" s="36">
        <v>2</v>
      </c>
      <c r="N1642" s="37">
        <f>MIN(D1642:M1642)</f>
        <v>0</v>
      </c>
      <c r="O1642" s="38">
        <f>C1642-N1642</f>
        <v>9</v>
      </c>
      <c r="P1642" s="39">
        <f>O1642/C1642</f>
        <v>1</v>
      </c>
    </row>
    <row r="1643" spans="1:16" ht="9.75" customHeight="1">
      <c r="A1643" s="5"/>
      <c r="B1643" s="33" t="s">
        <v>460</v>
      </c>
      <c r="C1643" s="33"/>
      <c r="D1643" s="34"/>
      <c r="E1643" s="35"/>
      <c r="F1643" s="35"/>
      <c r="G1643" s="35"/>
      <c r="H1643" s="35"/>
      <c r="I1643" s="35"/>
      <c r="J1643" s="35"/>
      <c r="K1643" s="35"/>
      <c r="L1643" s="35"/>
      <c r="M1643" s="36"/>
      <c r="N1643" s="37"/>
      <c r="O1643" s="38"/>
      <c r="P1643" s="39"/>
    </row>
    <row r="1644" spans="1:16" ht="9.75" customHeight="1">
      <c r="A1644" s="5"/>
      <c r="B1644" s="33" t="s">
        <v>4</v>
      </c>
      <c r="C1644" s="33"/>
      <c r="D1644" s="34"/>
      <c r="E1644" s="35"/>
      <c r="F1644" s="35"/>
      <c r="G1644" s="35"/>
      <c r="H1644" s="35"/>
      <c r="I1644" s="35"/>
      <c r="J1644" s="35"/>
      <c r="K1644" s="35"/>
      <c r="L1644" s="35"/>
      <c r="M1644" s="36"/>
      <c r="N1644" s="37"/>
      <c r="O1644" s="38"/>
      <c r="P1644" s="39"/>
    </row>
    <row r="1645" spans="1:16" ht="9.75" customHeight="1">
      <c r="A1645" s="5"/>
      <c r="B1645" s="33" t="s">
        <v>264</v>
      </c>
      <c r="C1645" s="33">
        <v>2</v>
      </c>
      <c r="D1645" s="34">
        <v>2</v>
      </c>
      <c r="E1645" s="35">
        <v>2</v>
      </c>
      <c r="F1645" s="35">
        <v>2</v>
      </c>
      <c r="G1645" s="35">
        <v>2</v>
      </c>
      <c r="H1645" s="35">
        <v>2</v>
      </c>
      <c r="I1645" s="35">
        <v>2</v>
      </c>
      <c r="J1645" s="35">
        <v>2</v>
      </c>
      <c r="K1645" s="35">
        <v>2</v>
      </c>
      <c r="L1645" s="35">
        <v>2</v>
      </c>
      <c r="M1645" s="36">
        <v>2</v>
      </c>
      <c r="N1645" s="37">
        <f>MIN(D1645:M1645)</f>
        <v>2</v>
      </c>
      <c r="O1645" s="38">
        <f>C1645-N1645</f>
        <v>0</v>
      </c>
      <c r="P1645" s="39">
        <f>O1645/C1645</f>
        <v>0</v>
      </c>
    </row>
    <row r="1646" spans="1:16" ht="9.75" customHeight="1">
      <c r="A1646" s="5"/>
      <c r="B1646" s="33" t="s">
        <v>258</v>
      </c>
      <c r="C1646" s="33"/>
      <c r="D1646" s="34"/>
      <c r="E1646" s="35"/>
      <c r="F1646" s="35"/>
      <c r="G1646" s="35"/>
      <c r="H1646" s="35"/>
      <c r="I1646" s="35"/>
      <c r="J1646" s="35"/>
      <c r="K1646" s="35"/>
      <c r="L1646" s="35"/>
      <c r="M1646" s="36"/>
      <c r="N1646" s="37"/>
      <c r="O1646" s="38"/>
      <c r="P1646" s="39"/>
    </row>
    <row r="1647" spans="1:16" ht="9.75" customHeight="1">
      <c r="A1647" s="5"/>
      <c r="B1647" s="33" t="s">
        <v>258</v>
      </c>
      <c r="C1647" s="33"/>
      <c r="D1647" s="34"/>
      <c r="E1647" s="35"/>
      <c r="F1647" s="35"/>
      <c r="G1647" s="35"/>
      <c r="H1647" s="35"/>
      <c r="I1647" s="35"/>
      <c r="J1647" s="35"/>
      <c r="K1647" s="35"/>
      <c r="L1647" s="35"/>
      <c r="M1647" s="36"/>
      <c r="N1647" s="37"/>
      <c r="O1647" s="38"/>
      <c r="P1647" s="39"/>
    </row>
    <row r="1648" spans="1:16" ht="9.75" customHeight="1">
      <c r="A1648" s="5"/>
      <c r="B1648" s="33" t="s">
        <v>258</v>
      </c>
      <c r="C1648" s="33"/>
      <c r="D1648" s="34"/>
      <c r="E1648" s="35"/>
      <c r="F1648" s="35"/>
      <c r="G1648" s="35"/>
      <c r="H1648" s="35"/>
      <c r="I1648" s="35"/>
      <c r="J1648" s="35"/>
      <c r="K1648" s="35"/>
      <c r="L1648" s="35"/>
      <c r="M1648" s="36"/>
      <c r="N1648" s="37"/>
      <c r="O1648" s="38"/>
      <c r="P1648" s="39"/>
    </row>
    <row r="1649" spans="1:16" ht="9.75" customHeight="1">
      <c r="A1649" s="5"/>
      <c r="B1649" s="33" t="s">
        <v>258</v>
      </c>
      <c r="C1649" s="33"/>
      <c r="D1649" s="34"/>
      <c r="E1649" s="35"/>
      <c r="F1649" s="35"/>
      <c r="G1649" s="35"/>
      <c r="H1649" s="35"/>
      <c r="I1649" s="35"/>
      <c r="J1649" s="35"/>
      <c r="K1649" s="35"/>
      <c r="L1649" s="35"/>
      <c r="M1649" s="36"/>
      <c r="N1649" s="37"/>
      <c r="O1649" s="38"/>
      <c r="P1649" s="39"/>
    </row>
    <row r="1650" spans="1:16" ht="9.75" customHeight="1">
      <c r="A1650" s="5"/>
      <c r="B1650" s="33" t="s">
        <v>258</v>
      </c>
      <c r="C1650" s="33"/>
      <c r="D1650" s="34"/>
      <c r="E1650" s="35"/>
      <c r="F1650" s="35"/>
      <c r="G1650" s="35"/>
      <c r="H1650" s="35"/>
      <c r="I1650" s="35"/>
      <c r="J1650" s="35"/>
      <c r="K1650" s="35"/>
      <c r="L1650" s="35"/>
      <c r="M1650" s="36"/>
      <c r="N1650" s="37"/>
      <c r="O1650" s="38"/>
      <c r="P1650" s="39"/>
    </row>
    <row r="1651" spans="1:16" ht="9.75" customHeight="1">
      <c r="A1651" s="5"/>
      <c r="B1651" s="33" t="s">
        <v>93</v>
      </c>
      <c r="C1651" s="33"/>
      <c r="D1651" s="34"/>
      <c r="E1651" s="35"/>
      <c r="F1651" s="35"/>
      <c r="G1651" s="35"/>
      <c r="H1651" s="35"/>
      <c r="I1651" s="35"/>
      <c r="J1651" s="35"/>
      <c r="K1651" s="35"/>
      <c r="L1651" s="35"/>
      <c r="M1651" s="36"/>
      <c r="N1651" s="37"/>
      <c r="O1651" s="38"/>
      <c r="P1651" s="39"/>
    </row>
    <row r="1652" spans="1:16" ht="9.75" customHeight="1">
      <c r="A1652" s="5"/>
      <c r="B1652" s="33" t="s">
        <v>254</v>
      </c>
      <c r="C1652" s="33"/>
      <c r="D1652" s="34"/>
      <c r="E1652" s="35"/>
      <c r="F1652" s="35"/>
      <c r="G1652" s="35"/>
      <c r="H1652" s="35"/>
      <c r="I1652" s="35"/>
      <c r="J1652" s="35"/>
      <c r="K1652" s="35"/>
      <c r="L1652" s="35"/>
      <c r="M1652" s="36"/>
      <c r="N1652" s="37"/>
      <c r="O1652" s="38"/>
      <c r="P1652" s="39"/>
    </row>
    <row r="1653" spans="1:16" ht="9.75" customHeight="1">
      <c r="A1653" s="5"/>
      <c r="B1653" s="33" t="s">
        <v>255</v>
      </c>
      <c r="C1653" s="33"/>
      <c r="D1653" s="34"/>
      <c r="E1653" s="35"/>
      <c r="F1653" s="35"/>
      <c r="G1653" s="35"/>
      <c r="H1653" s="35"/>
      <c r="I1653" s="35"/>
      <c r="J1653" s="35"/>
      <c r="K1653" s="35"/>
      <c r="L1653" s="35"/>
      <c r="M1653" s="36"/>
      <c r="N1653" s="37"/>
      <c r="O1653" s="38"/>
      <c r="P1653" s="39"/>
    </row>
    <row r="1654" spans="1:16" ht="9.75" customHeight="1">
      <c r="A1654" s="5"/>
      <c r="B1654" s="33" t="s">
        <v>5</v>
      </c>
      <c r="C1654" s="33"/>
      <c r="D1654" s="34"/>
      <c r="E1654" s="35"/>
      <c r="F1654" s="35"/>
      <c r="G1654" s="35"/>
      <c r="H1654" s="35"/>
      <c r="I1654" s="35"/>
      <c r="J1654" s="35"/>
      <c r="K1654" s="35"/>
      <c r="L1654" s="35"/>
      <c r="M1654" s="36"/>
      <c r="N1654" s="37"/>
      <c r="O1654" s="38"/>
      <c r="P1654" s="39"/>
    </row>
    <row r="1655" spans="1:16" ht="9.75" customHeight="1">
      <c r="A1655" s="40"/>
      <c r="B1655" s="41" t="s">
        <v>6</v>
      </c>
      <c r="C1655" s="41">
        <f aca="true" t="shared" si="114" ref="C1655:M1655">SUM(C1639:C1654)</f>
        <v>206</v>
      </c>
      <c r="D1655" s="42">
        <f t="shared" si="114"/>
        <v>46</v>
      </c>
      <c r="E1655" s="43">
        <f t="shared" si="114"/>
        <v>24</v>
      </c>
      <c r="F1655" s="43">
        <f t="shared" si="114"/>
        <v>11</v>
      </c>
      <c r="G1655" s="43">
        <f t="shared" si="114"/>
        <v>4</v>
      </c>
      <c r="H1655" s="43">
        <f t="shared" si="114"/>
        <v>5</v>
      </c>
      <c r="I1655" s="43">
        <f t="shared" si="114"/>
        <v>5</v>
      </c>
      <c r="J1655" s="43">
        <f t="shared" si="114"/>
        <v>7</v>
      </c>
      <c r="K1655" s="43">
        <f t="shared" si="114"/>
        <v>31</v>
      </c>
      <c r="L1655" s="43">
        <f t="shared" si="114"/>
        <v>67</v>
      </c>
      <c r="M1655" s="44">
        <f t="shared" si="114"/>
        <v>105</v>
      </c>
      <c r="N1655" s="45">
        <f>MIN(D1655:M1655)</f>
        <v>4</v>
      </c>
      <c r="O1655" s="46">
        <f>C1655-N1655</f>
        <v>202</v>
      </c>
      <c r="P1655" s="47">
        <f>O1655/C1655</f>
        <v>0.9805825242718447</v>
      </c>
    </row>
    <row r="1656" spans="1:16" ht="9.75" customHeight="1">
      <c r="A1656" s="32" t="s">
        <v>144</v>
      </c>
      <c r="B1656" s="48" t="s">
        <v>0</v>
      </c>
      <c r="C1656" s="48"/>
      <c r="D1656" s="49"/>
      <c r="E1656" s="50"/>
      <c r="F1656" s="50"/>
      <c r="G1656" s="50"/>
      <c r="H1656" s="50"/>
      <c r="I1656" s="50"/>
      <c r="J1656" s="50"/>
      <c r="K1656" s="50"/>
      <c r="L1656" s="50"/>
      <c r="M1656" s="51"/>
      <c r="N1656" s="52"/>
      <c r="O1656" s="53"/>
      <c r="P1656" s="54"/>
    </row>
    <row r="1657" spans="1:16" ht="9.75" customHeight="1">
      <c r="A1657" s="5"/>
      <c r="B1657" s="33" t="s">
        <v>1</v>
      </c>
      <c r="C1657" s="33"/>
      <c r="D1657" s="34"/>
      <c r="E1657" s="35"/>
      <c r="F1657" s="35"/>
      <c r="G1657" s="35"/>
      <c r="H1657" s="35"/>
      <c r="I1657" s="35"/>
      <c r="J1657" s="35"/>
      <c r="K1657" s="35"/>
      <c r="L1657" s="35"/>
      <c r="M1657" s="36"/>
      <c r="N1657" s="37"/>
      <c r="O1657" s="38"/>
      <c r="P1657" s="39"/>
    </row>
    <row r="1658" spans="1:16" ht="9.75" customHeight="1">
      <c r="A1658" s="5"/>
      <c r="B1658" s="33" t="s">
        <v>2</v>
      </c>
      <c r="C1658" s="33"/>
      <c r="D1658" s="34"/>
      <c r="E1658" s="35"/>
      <c r="F1658" s="35"/>
      <c r="G1658" s="35"/>
      <c r="H1658" s="35"/>
      <c r="I1658" s="35"/>
      <c r="J1658" s="35"/>
      <c r="K1658" s="35"/>
      <c r="L1658" s="35"/>
      <c r="M1658" s="36"/>
      <c r="N1658" s="37"/>
      <c r="O1658" s="38"/>
      <c r="P1658" s="39"/>
    </row>
    <row r="1659" spans="1:16" ht="9.75" customHeight="1">
      <c r="A1659" s="5"/>
      <c r="B1659" s="33" t="s">
        <v>460</v>
      </c>
      <c r="C1659" s="33"/>
      <c r="D1659" s="34"/>
      <c r="E1659" s="35"/>
      <c r="F1659" s="35"/>
      <c r="G1659" s="35"/>
      <c r="H1659" s="35"/>
      <c r="I1659" s="35"/>
      <c r="J1659" s="35"/>
      <c r="K1659" s="35"/>
      <c r="L1659" s="35"/>
      <c r="M1659" s="36"/>
      <c r="N1659" s="37"/>
      <c r="O1659" s="38"/>
      <c r="P1659" s="39"/>
    </row>
    <row r="1660" spans="1:16" ht="9.75" customHeight="1">
      <c r="A1660" s="5"/>
      <c r="B1660" s="33" t="s">
        <v>460</v>
      </c>
      <c r="C1660" s="33"/>
      <c r="D1660" s="34"/>
      <c r="E1660" s="35"/>
      <c r="F1660" s="35"/>
      <c r="G1660" s="35"/>
      <c r="H1660" s="35"/>
      <c r="I1660" s="35"/>
      <c r="J1660" s="35"/>
      <c r="K1660" s="35"/>
      <c r="L1660" s="35"/>
      <c r="M1660" s="36"/>
      <c r="N1660" s="37"/>
      <c r="O1660" s="38"/>
      <c r="P1660" s="39"/>
    </row>
    <row r="1661" spans="1:16" ht="9.75" customHeight="1">
      <c r="A1661" s="5"/>
      <c r="B1661" s="33" t="s">
        <v>4</v>
      </c>
      <c r="C1661" s="33"/>
      <c r="D1661" s="34"/>
      <c r="E1661" s="35"/>
      <c r="F1661" s="35"/>
      <c r="G1661" s="35"/>
      <c r="H1661" s="35"/>
      <c r="I1661" s="35"/>
      <c r="J1661" s="35"/>
      <c r="K1661" s="35"/>
      <c r="L1661" s="35"/>
      <c r="M1661" s="36"/>
      <c r="N1661" s="37"/>
      <c r="O1661" s="38"/>
      <c r="P1661" s="39"/>
    </row>
    <row r="1662" spans="1:16" ht="9.75" customHeight="1">
      <c r="A1662" s="5"/>
      <c r="B1662" s="33" t="s">
        <v>258</v>
      </c>
      <c r="C1662" s="33"/>
      <c r="D1662" s="34"/>
      <c r="E1662" s="35"/>
      <c r="F1662" s="35"/>
      <c r="G1662" s="35"/>
      <c r="H1662" s="35"/>
      <c r="I1662" s="35"/>
      <c r="J1662" s="35"/>
      <c r="K1662" s="35"/>
      <c r="L1662" s="35"/>
      <c r="M1662" s="36"/>
      <c r="N1662" s="37"/>
      <c r="O1662" s="38"/>
      <c r="P1662" s="39"/>
    </row>
    <row r="1663" spans="1:16" ht="9.75" customHeight="1">
      <c r="A1663" s="5"/>
      <c r="B1663" s="33" t="s">
        <v>258</v>
      </c>
      <c r="C1663" s="33"/>
      <c r="D1663" s="34"/>
      <c r="E1663" s="35"/>
      <c r="F1663" s="35"/>
      <c r="G1663" s="35"/>
      <c r="H1663" s="35"/>
      <c r="I1663" s="35"/>
      <c r="J1663" s="35"/>
      <c r="K1663" s="35"/>
      <c r="L1663" s="35"/>
      <c r="M1663" s="36"/>
      <c r="N1663" s="37"/>
      <c r="O1663" s="38"/>
      <c r="P1663" s="39"/>
    </row>
    <row r="1664" spans="1:16" ht="9.75" customHeight="1">
      <c r="A1664" s="5"/>
      <c r="B1664" s="33" t="s">
        <v>258</v>
      </c>
      <c r="C1664" s="33"/>
      <c r="D1664" s="34"/>
      <c r="E1664" s="35"/>
      <c r="F1664" s="35"/>
      <c r="G1664" s="35"/>
      <c r="H1664" s="35"/>
      <c r="I1664" s="35"/>
      <c r="J1664" s="35"/>
      <c r="K1664" s="35"/>
      <c r="L1664" s="35"/>
      <c r="M1664" s="36"/>
      <c r="N1664" s="37"/>
      <c r="O1664" s="38"/>
      <c r="P1664" s="39"/>
    </row>
    <row r="1665" spans="1:16" ht="9.75" customHeight="1">
      <c r="A1665" s="5"/>
      <c r="B1665" s="33" t="s">
        <v>258</v>
      </c>
      <c r="C1665" s="33"/>
      <c r="D1665" s="34"/>
      <c r="E1665" s="35"/>
      <c r="F1665" s="35"/>
      <c r="G1665" s="35"/>
      <c r="H1665" s="35"/>
      <c r="I1665" s="35"/>
      <c r="J1665" s="35"/>
      <c r="K1665" s="35"/>
      <c r="L1665" s="35"/>
      <c r="M1665" s="36"/>
      <c r="N1665" s="37"/>
      <c r="O1665" s="38"/>
      <c r="P1665" s="39"/>
    </row>
    <row r="1666" spans="1:16" ht="9.75" customHeight="1">
      <c r="A1666" s="5"/>
      <c r="B1666" s="33" t="s">
        <v>258</v>
      </c>
      <c r="C1666" s="33"/>
      <c r="D1666" s="34"/>
      <c r="E1666" s="35"/>
      <c r="F1666" s="35"/>
      <c r="G1666" s="35"/>
      <c r="H1666" s="35"/>
      <c r="I1666" s="35"/>
      <c r="J1666" s="35"/>
      <c r="K1666" s="35"/>
      <c r="L1666" s="35"/>
      <c r="M1666" s="36"/>
      <c r="N1666" s="37"/>
      <c r="O1666" s="38"/>
      <c r="P1666" s="39"/>
    </row>
    <row r="1667" spans="1:16" ht="9.75" customHeight="1">
      <c r="A1667" s="5"/>
      <c r="B1667" s="33" t="s">
        <v>258</v>
      </c>
      <c r="C1667" s="33"/>
      <c r="D1667" s="34"/>
      <c r="E1667" s="35"/>
      <c r="F1667" s="35"/>
      <c r="G1667" s="35"/>
      <c r="H1667" s="35"/>
      <c r="I1667" s="35"/>
      <c r="J1667" s="35"/>
      <c r="K1667" s="35"/>
      <c r="L1667" s="35"/>
      <c r="M1667" s="36"/>
      <c r="N1667" s="37"/>
      <c r="O1667" s="38"/>
      <c r="P1667" s="39"/>
    </row>
    <row r="1668" spans="1:16" ht="9.75" customHeight="1">
      <c r="A1668" s="5"/>
      <c r="B1668" s="33" t="s">
        <v>93</v>
      </c>
      <c r="C1668" s="33">
        <v>10</v>
      </c>
      <c r="D1668" s="34">
        <v>2</v>
      </c>
      <c r="E1668" s="35">
        <v>0</v>
      </c>
      <c r="F1668" s="35">
        <v>0</v>
      </c>
      <c r="G1668" s="35">
        <v>0</v>
      </c>
      <c r="H1668" s="35">
        <v>0</v>
      </c>
      <c r="I1668" s="35">
        <v>1</v>
      </c>
      <c r="J1668" s="35">
        <v>0</v>
      </c>
      <c r="K1668" s="35">
        <v>1</v>
      </c>
      <c r="L1668" s="35">
        <v>2</v>
      </c>
      <c r="M1668" s="36">
        <v>5</v>
      </c>
      <c r="N1668" s="37">
        <f>MIN(D1668:M1668)</f>
        <v>0</v>
      </c>
      <c r="O1668" s="38">
        <f>C1668-N1668</f>
        <v>10</v>
      </c>
      <c r="P1668" s="39">
        <f>O1668/C1668</f>
        <v>1</v>
      </c>
    </row>
    <row r="1669" spans="1:16" ht="9.75" customHeight="1">
      <c r="A1669" s="5"/>
      <c r="B1669" s="33" t="s">
        <v>254</v>
      </c>
      <c r="C1669" s="33"/>
      <c r="D1669" s="34"/>
      <c r="E1669" s="35"/>
      <c r="F1669" s="35"/>
      <c r="G1669" s="35"/>
      <c r="H1669" s="35"/>
      <c r="I1669" s="35"/>
      <c r="J1669" s="35"/>
      <c r="K1669" s="35"/>
      <c r="L1669" s="35"/>
      <c r="M1669" s="36"/>
      <c r="N1669" s="37"/>
      <c r="O1669" s="38"/>
      <c r="P1669" s="39"/>
    </row>
    <row r="1670" spans="1:16" ht="9.75" customHeight="1">
      <c r="A1670" s="5"/>
      <c r="B1670" s="33" t="s">
        <v>255</v>
      </c>
      <c r="C1670" s="33">
        <v>2</v>
      </c>
      <c r="D1670" s="34">
        <v>1</v>
      </c>
      <c r="E1670" s="35">
        <v>1</v>
      </c>
      <c r="F1670" s="35">
        <v>0</v>
      </c>
      <c r="G1670" s="35">
        <v>0</v>
      </c>
      <c r="H1670" s="35">
        <v>0</v>
      </c>
      <c r="I1670" s="35">
        <v>0</v>
      </c>
      <c r="J1670" s="35">
        <v>0</v>
      </c>
      <c r="K1670" s="35">
        <v>0</v>
      </c>
      <c r="L1670" s="35">
        <v>1</v>
      </c>
      <c r="M1670" s="36">
        <v>1</v>
      </c>
      <c r="N1670" s="37">
        <f>MIN(D1670:M1670)</f>
        <v>0</v>
      </c>
      <c r="O1670" s="38">
        <f>C1670-N1670</f>
        <v>2</v>
      </c>
      <c r="P1670" s="39">
        <f>O1670/C1670</f>
        <v>1</v>
      </c>
    </row>
    <row r="1671" spans="1:16" ht="9.75" customHeight="1">
      <c r="A1671" s="5"/>
      <c r="B1671" s="33" t="s">
        <v>5</v>
      </c>
      <c r="C1671" s="33"/>
      <c r="D1671" s="34"/>
      <c r="E1671" s="35"/>
      <c r="F1671" s="35"/>
      <c r="G1671" s="35"/>
      <c r="H1671" s="35"/>
      <c r="I1671" s="35"/>
      <c r="J1671" s="35"/>
      <c r="K1671" s="35"/>
      <c r="L1671" s="35"/>
      <c r="M1671" s="36"/>
      <c r="N1671" s="37"/>
      <c r="O1671" s="38"/>
      <c r="P1671" s="39"/>
    </row>
    <row r="1672" spans="1:16" ht="9.75" customHeight="1">
      <c r="A1672" s="40"/>
      <c r="B1672" s="41" t="s">
        <v>6</v>
      </c>
      <c r="C1672" s="41">
        <f aca="true" t="shared" si="115" ref="C1672:M1672">SUM(C1656:C1671)</f>
        <v>12</v>
      </c>
      <c r="D1672" s="42">
        <f t="shared" si="115"/>
        <v>3</v>
      </c>
      <c r="E1672" s="43">
        <f t="shared" si="115"/>
        <v>1</v>
      </c>
      <c r="F1672" s="43">
        <f t="shared" si="115"/>
        <v>0</v>
      </c>
      <c r="G1672" s="43">
        <f t="shared" si="115"/>
        <v>0</v>
      </c>
      <c r="H1672" s="43">
        <f t="shared" si="115"/>
        <v>0</v>
      </c>
      <c r="I1672" s="43">
        <f t="shared" si="115"/>
        <v>1</v>
      </c>
      <c r="J1672" s="43">
        <f t="shared" si="115"/>
        <v>0</v>
      </c>
      <c r="K1672" s="43">
        <f t="shared" si="115"/>
        <v>1</v>
      </c>
      <c r="L1672" s="43">
        <f t="shared" si="115"/>
        <v>3</v>
      </c>
      <c r="M1672" s="44">
        <f t="shared" si="115"/>
        <v>6</v>
      </c>
      <c r="N1672" s="45">
        <f>MIN(D1672:M1672)</f>
        <v>0</v>
      </c>
      <c r="O1672" s="46">
        <f>C1672-N1672</f>
        <v>12</v>
      </c>
      <c r="P1672" s="47">
        <f>O1672/C1672</f>
        <v>1</v>
      </c>
    </row>
    <row r="1673" spans="1:16" ht="9.75" customHeight="1">
      <c r="A1673" s="32" t="s">
        <v>76</v>
      </c>
      <c r="B1673" s="48" t="s">
        <v>0</v>
      </c>
      <c r="C1673" s="48">
        <v>174</v>
      </c>
      <c r="D1673" s="49">
        <v>89</v>
      </c>
      <c r="E1673" s="50">
        <v>7</v>
      </c>
      <c r="F1673" s="50">
        <v>0</v>
      </c>
      <c r="G1673" s="50">
        <v>0</v>
      </c>
      <c r="H1673" s="50">
        <v>2</v>
      </c>
      <c r="I1673" s="50">
        <v>3</v>
      </c>
      <c r="J1673" s="50">
        <v>2</v>
      </c>
      <c r="K1673" s="50">
        <v>2</v>
      </c>
      <c r="L1673" s="50">
        <v>12</v>
      </c>
      <c r="M1673" s="51">
        <v>21</v>
      </c>
      <c r="N1673" s="52">
        <f aca="true" t="shared" si="116" ref="N1673:N1686">MIN(D1673:M1673)</f>
        <v>0</v>
      </c>
      <c r="O1673" s="53">
        <f aca="true" t="shared" si="117" ref="O1673:O1686">C1673-N1673</f>
        <v>174</v>
      </c>
      <c r="P1673" s="54">
        <f aca="true" t="shared" si="118" ref="P1673:P1686">O1673/C1673</f>
        <v>1</v>
      </c>
    </row>
    <row r="1674" spans="1:16" ht="9.75" customHeight="1">
      <c r="A1674" s="5"/>
      <c r="B1674" s="33" t="s">
        <v>1</v>
      </c>
      <c r="C1674" s="33"/>
      <c r="D1674" s="34"/>
      <c r="E1674" s="35"/>
      <c r="F1674" s="35"/>
      <c r="G1674" s="35"/>
      <c r="H1674" s="35"/>
      <c r="I1674" s="35"/>
      <c r="J1674" s="35"/>
      <c r="K1674" s="35"/>
      <c r="L1674" s="35"/>
      <c r="M1674" s="36"/>
      <c r="N1674" s="37"/>
      <c r="O1674" s="38"/>
      <c r="P1674" s="39"/>
    </row>
    <row r="1675" spans="1:16" ht="9.75" customHeight="1">
      <c r="A1675" s="5"/>
      <c r="B1675" s="33" t="s">
        <v>2</v>
      </c>
      <c r="C1675" s="33"/>
      <c r="D1675" s="34"/>
      <c r="E1675" s="35"/>
      <c r="F1675" s="35"/>
      <c r="G1675" s="35"/>
      <c r="H1675" s="35"/>
      <c r="I1675" s="35"/>
      <c r="J1675" s="35"/>
      <c r="K1675" s="35"/>
      <c r="L1675" s="35"/>
      <c r="M1675" s="36"/>
      <c r="N1675" s="37"/>
      <c r="O1675" s="38"/>
      <c r="P1675" s="39"/>
    </row>
    <row r="1676" spans="1:16" ht="9.75" customHeight="1">
      <c r="A1676" s="5"/>
      <c r="B1676" s="33" t="s">
        <v>455</v>
      </c>
      <c r="C1676" s="33">
        <v>8</v>
      </c>
      <c r="D1676" s="34">
        <v>1</v>
      </c>
      <c r="E1676" s="35">
        <v>0</v>
      </c>
      <c r="F1676" s="35">
        <v>0</v>
      </c>
      <c r="G1676" s="35">
        <v>0</v>
      </c>
      <c r="H1676" s="35">
        <v>0</v>
      </c>
      <c r="I1676" s="35">
        <v>1</v>
      </c>
      <c r="J1676" s="35">
        <v>1</v>
      </c>
      <c r="K1676" s="35">
        <v>0</v>
      </c>
      <c r="L1676" s="35">
        <v>1</v>
      </c>
      <c r="M1676" s="36">
        <v>2</v>
      </c>
      <c r="N1676" s="37">
        <f t="shared" si="116"/>
        <v>0</v>
      </c>
      <c r="O1676" s="38">
        <f t="shared" si="117"/>
        <v>8</v>
      </c>
      <c r="P1676" s="39">
        <f t="shared" si="118"/>
        <v>1</v>
      </c>
    </row>
    <row r="1677" spans="1:16" ht="9.75" customHeight="1">
      <c r="A1677" s="5"/>
      <c r="B1677" s="33" t="s">
        <v>460</v>
      </c>
      <c r="C1677" s="33"/>
      <c r="D1677" s="34"/>
      <c r="E1677" s="35"/>
      <c r="F1677" s="35"/>
      <c r="G1677" s="35"/>
      <c r="H1677" s="35"/>
      <c r="I1677" s="35"/>
      <c r="J1677" s="35"/>
      <c r="K1677" s="35"/>
      <c r="L1677" s="35"/>
      <c r="M1677" s="36"/>
      <c r="N1677" s="37"/>
      <c r="O1677" s="38"/>
      <c r="P1677" s="39"/>
    </row>
    <row r="1678" spans="1:16" ht="9.75" customHeight="1">
      <c r="A1678" s="5"/>
      <c r="B1678" s="33" t="s">
        <v>4</v>
      </c>
      <c r="C1678" s="33">
        <v>30</v>
      </c>
      <c r="D1678" s="34">
        <v>27</v>
      </c>
      <c r="E1678" s="35">
        <v>21</v>
      </c>
      <c r="F1678" s="35">
        <v>15</v>
      </c>
      <c r="G1678" s="35">
        <v>12</v>
      </c>
      <c r="H1678" s="35">
        <v>13</v>
      </c>
      <c r="I1678" s="35">
        <v>12</v>
      </c>
      <c r="J1678" s="35">
        <v>12</v>
      </c>
      <c r="K1678" s="35">
        <v>13</v>
      </c>
      <c r="L1678" s="35">
        <v>14</v>
      </c>
      <c r="M1678" s="36">
        <v>18</v>
      </c>
      <c r="N1678" s="37">
        <f t="shared" si="116"/>
        <v>12</v>
      </c>
      <c r="O1678" s="38">
        <f t="shared" si="117"/>
        <v>18</v>
      </c>
      <c r="P1678" s="39">
        <f t="shared" si="118"/>
        <v>0.6</v>
      </c>
    </row>
    <row r="1679" spans="1:16" ht="9.75" customHeight="1">
      <c r="A1679" s="5"/>
      <c r="B1679" s="33" t="s">
        <v>264</v>
      </c>
      <c r="C1679" s="33">
        <v>7</v>
      </c>
      <c r="D1679" s="34">
        <v>3</v>
      </c>
      <c r="E1679" s="35">
        <v>0</v>
      </c>
      <c r="F1679" s="35">
        <v>0</v>
      </c>
      <c r="G1679" s="35">
        <v>0</v>
      </c>
      <c r="H1679" s="35">
        <v>0</v>
      </c>
      <c r="I1679" s="35">
        <v>0</v>
      </c>
      <c r="J1679" s="35">
        <v>0</v>
      </c>
      <c r="K1679" s="35">
        <v>0</v>
      </c>
      <c r="L1679" s="35">
        <v>2</v>
      </c>
      <c r="M1679" s="36">
        <v>4</v>
      </c>
      <c r="N1679" s="37">
        <f t="shared" si="116"/>
        <v>0</v>
      </c>
      <c r="O1679" s="38">
        <f t="shared" si="117"/>
        <v>7</v>
      </c>
      <c r="P1679" s="39">
        <f t="shared" si="118"/>
        <v>1</v>
      </c>
    </row>
    <row r="1680" spans="1:16" ht="9.75" customHeight="1">
      <c r="A1680" s="5"/>
      <c r="B1680" s="33" t="s">
        <v>395</v>
      </c>
      <c r="C1680" s="33">
        <v>4</v>
      </c>
      <c r="D1680" s="34">
        <v>3</v>
      </c>
      <c r="E1680" s="35">
        <v>3</v>
      </c>
      <c r="F1680" s="35">
        <v>2</v>
      </c>
      <c r="G1680" s="35">
        <v>2</v>
      </c>
      <c r="H1680" s="35">
        <v>3</v>
      </c>
      <c r="I1680" s="35">
        <v>2</v>
      </c>
      <c r="J1680" s="35">
        <v>2</v>
      </c>
      <c r="K1680" s="35">
        <v>3</v>
      </c>
      <c r="L1680" s="35">
        <v>3</v>
      </c>
      <c r="M1680" s="36">
        <v>4</v>
      </c>
      <c r="N1680" s="37">
        <f t="shared" si="116"/>
        <v>2</v>
      </c>
      <c r="O1680" s="38">
        <f t="shared" si="117"/>
        <v>2</v>
      </c>
      <c r="P1680" s="39">
        <f t="shared" si="118"/>
        <v>0.5</v>
      </c>
    </row>
    <row r="1681" spans="1:16" ht="9.75" customHeight="1">
      <c r="A1681" s="5"/>
      <c r="B1681" s="33" t="s">
        <v>396</v>
      </c>
      <c r="C1681" s="33">
        <v>2</v>
      </c>
      <c r="D1681" s="34">
        <v>2</v>
      </c>
      <c r="E1681" s="35">
        <v>1</v>
      </c>
      <c r="F1681" s="35">
        <v>1</v>
      </c>
      <c r="G1681" s="35">
        <v>1</v>
      </c>
      <c r="H1681" s="35">
        <v>2</v>
      </c>
      <c r="I1681" s="35">
        <v>2</v>
      </c>
      <c r="J1681" s="35">
        <v>2</v>
      </c>
      <c r="K1681" s="35">
        <v>2</v>
      </c>
      <c r="L1681" s="35">
        <v>2</v>
      </c>
      <c r="M1681" s="36">
        <v>2</v>
      </c>
      <c r="N1681" s="37">
        <f t="shared" si="116"/>
        <v>1</v>
      </c>
      <c r="O1681" s="38">
        <f t="shared" si="117"/>
        <v>1</v>
      </c>
      <c r="P1681" s="39">
        <f t="shared" si="118"/>
        <v>0.5</v>
      </c>
    </row>
    <row r="1682" spans="1:16" ht="9.75" customHeight="1">
      <c r="A1682" s="5"/>
      <c r="B1682" s="33" t="s">
        <v>442</v>
      </c>
      <c r="C1682" s="33">
        <v>1</v>
      </c>
      <c r="D1682" s="34">
        <v>0</v>
      </c>
      <c r="E1682" s="35">
        <v>0</v>
      </c>
      <c r="F1682" s="35">
        <v>0</v>
      </c>
      <c r="G1682" s="35">
        <v>0</v>
      </c>
      <c r="H1682" s="35">
        <v>0</v>
      </c>
      <c r="I1682" s="35">
        <v>1</v>
      </c>
      <c r="J1682" s="35">
        <v>1</v>
      </c>
      <c r="K1682" s="35">
        <v>0</v>
      </c>
      <c r="L1682" s="35">
        <v>0</v>
      </c>
      <c r="M1682" s="36">
        <v>0</v>
      </c>
      <c r="N1682" s="37">
        <f t="shared" si="116"/>
        <v>0</v>
      </c>
      <c r="O1682" s="38">
        <f t="shared" si="117"/>
        <v>1</v>
      </c>
      <c r="P1682" s="39">
        <f t="shared" si="118"/>
        <v>1</v>
      </c>
    </row>
    <row r="1683" spans="1:16" ht="9.75" customHeight="1">
      <c r="A1683" s="5"/>
      <c r="B1683" s="33" t="s">
        <v>258</v>
      </c>
      <c r="C1683" s="33"/>
      <c r="D1683" s="34"/>
      <c r="E1683" s="35"/>
      <c r="F1683" s="35"/>
      <c r="G1683" s="35"/>
      <c r="H1683" s="35"/>
      <c r="I1683" s="35"/>
      <c r="J1683" s="35"/>
      <c r="K1683" s="35"/>
      <c r="L1683" s="35"/>
      <c r="M1683" s="36"/>
      <c r="N1683" s="37"/>
      <c r="O1683" s="38"/>
      <c r="P1683" s="39"/>
    </row>
    <row r="1684" spans="1:16" ht="9.75" customHeight="1">
      <c r="A1684" s="5"/>
      <c r="B1684" s="33" t="s">
        <v>258</v>
      </c>
      <c r="C1684" s="33"/>
      <c r="D1684" s="34"/>
      <c r="E1684" s="35"/>
      <c r="F1684" s="35"/>
      <c r="G1684" s="35"/>
      <c r="H1684" s="35"/>
      <c r="I1684" s="35"/>
      <c r="J1684" s="35"/>
      <c r="K1684" s="35"/>
      <c r="L1684" s="35"/>
      <c r="M1684" s="36"/>
      <c r="N1684" s="37"/>
      <c r="O1684" s="38"/>
      <c r="P1684" s="39"/>
    </row>
    <row r="1685" spans="1:16" ht="9.75" customHeight="1">
      <c r="A1685" s="5"/>
      <c r="B1685" s="33" t="s">
        <v>93</v>
      </c>
      <c r="C1685" s="33">
        <v>4</v>
      </c>
      <c r="D1685" s="34">
        <v>2</v>
      </c>
      <c r="E1685" s="35">
        <v>1</v>
      </c>
      <c r="F1685" s="35">
        <v>0</v>
      </c>
      <c r="G1685" s="35">
        <v>1</v>
      </c>
      <c r="H1685" s="35">
        <v>1</v>
      </c>
      <c r="I1685" s="35">
        <v>0</v>
      </c>
      <c r="J1685" s="35">
        <v>0</v>
      </c>
      <c r="K1685" s="35">
        <v>1</v>
      </c>
      <c r="L1685" s="35">
        <v>1</v>
      </c>
      <c r="M1685" s="36">
        <v>3</v>
      </c>
      <c r="N1685" s="37">
        <f t="shared" si="116"/>
        <v>0</v>
      </c>
      <c r="O1685" s="38">
        <f t="shared" si="117"/>
        <v>4</v>
      </c>
      <c r="P1685" s="39">
        <f t="shared" si="118"/>
        <v>1</v>
      </c>
    </row>
    <row r="1686" spans="1:16" ht="9.75" customHeight="1">
      <c r="A1686" s="5"/>
      <c r="B1686" s="33" t="s">
        <v>254</v>
      </c>
      <c r="C1686" s="33">
        <v>2</v>
      </c>
      <c r="D1686" s="34">
        <v>0</v>
      </c>
      <c r="E1686" s="35">
        <v>0</v>
      </c>
      <c r="F1686" s="35">
        <v>0</v>
      </c>
      <c r="G1686" s="35">
        <v>0</v>
      </c>
      <c r="H1686" s="35">
        <v>0</v>
      </c>
      <c r="I1686" s="35">
        <v>0</v>
      </c>
      <c r="J1686" s="35">
        <v>0</v>
      </c>
      <c r="K1686" s="35">
        <v>1</v>
      </c>
      <c r="L1686" s="35">
        <v>1</v>
      </c>
      <c r="M1686" s="36">
        <v>0</v>
      </c>
      <c r="N1686" s="37">
        <f t="shared" si="116"/>
        <v>0</v>
      </c>
      <c r="O1686" s="38">
        <f t="shared" si="117"/>
        <v>2</v>
      </c>
      <c r="P1686" s="39">
        <f t="shared" si="118"/>
        <v>1</v>
      </c>
    </row>
    <row r="1687" spans="1:16" ht="9.75" customHeight="1">
      <c r="A1687" s="5"/>
      <c r="B1687" s="33" t="s">
        <v>255</v>
      </c>
      <c r="C1687" s="33"/>
      <c r="D1687" s="34"/>
      <c r="E1687" s="35"/>
      <c r="F1687" s="35"/>
      <c r="G1687" s="35"/>
      <c r="H1687" s="35"/>
      <c r="I1687" s="35"/>
      <c r="J1687" s="35"/>
      <c r="K1687" s="35"/>
      <c r="L1687" s="35"/>
      <c r="M1687" s="36"/>
      <c r="N1687" s="37"/>
      <c r="O1687" s="38"/>
      <c r="P1687" s="39"/>
    </row>
    <row r="1688" spans="1:16" ht="9.75" customHeight="1">
      <c r="A1688" s="5"/>
      <c r="B1688" s="33" t="s">
        <v>5</v>
      </c>
      <c r="C1688" s="33"/>
      <c r="D1688" s="34"/>
      <c r="E1688" s="35"/>
      <c r="F1688" s="35"/>
      <c r="G1688" s="35"/>
      <c r="H1688" s="35"/>
      <c r="I1688" s="35"/>
      <c r="J1688" s="35"/>
      <c r="K1688" s="35"/>
      <c r="L1688" s="35"/>
      <c r="M1688" s="36"/>
      <c r="N1688" s="37"/>
      <c r="O1688" s="38"/>
      <c r="P1688" s="39"/>
    </row>
    <row r="1689" spans="1:16" ht="9.75" customHeight="1">
      <c r="A1689" s="40"/>
      <c r="B1689" s="41" t="s">
        <v>6</v>
      </c>
      <c r="C1689" s="41">
        <f aca="true" t="shared" si="119" ref="C1689:M1689">SUM(C1673:C1688)</f>
        <v>232</v>
      </c>
      <c r="D1689" s="42">
        <f t="shared" si="119"/>
        <v>127</v>
      </c>
      <c r="E1689" s="43">
        <f t="shared" si="119"/>
        <v>33</v>
      </c>
      <c r="F1689" s="43">
        <f t="shared" si="119"/>
        <v>18</v>
      </c>
      <c r="G1689" s="43">
        <f t="shared" si="119"/>
        <v>16</v>
      </c>
      <c r="H1689" s="43">
        <f t="shared" si="119"/>
        <v>21</v>
      </c>
      <c r="I1689" s="43">
        <f t="shared" si="119"/>
        <v>21</v>
      </c>
      <c r="J1689" s="43">
        <f t="shared" si="119"/>
        <v>20</v>
      </c>
      <c r="K1689" s="43">
        <f t="shared" si="119"/>
        <v>22</v>
      </c>
      <c r="L1689" s="43">
        <f t="shared" si="119"/>
        <v>36</v>
      </c>
      <c r="M1689" s="44">
        <f t="shared" si="119"/>
        <v>54</v>
      </c>
      <c r="N1689" s="45">
        <f>MIN(D1689:M1689)</f>
        <v>16</v>
      </c>
      <c r="O1689" s="46">
        <f>C1689-N1689</f>
        <v>216</v>
      </c>
      <c r="P1689" s="47">
        <f>O1689/C1689</f>
        <v>0.9310344827586207</v>
      </c>
    </row>
    <row r="1690" spans="1:16" ht="9.75" customHeight="1">
      <c r="A1690" s="32" t="s">
        <v>77</v>
      </c>
      <c r="B1690" s="48" t="s">
        <v>0</v>
      </c>
      <c r="C1690" s="48">
        <v>11</v>
      </c>
      <c r="D1690" s="49">
        <v>0</v>
      </c>
      <c r="E1690" s="50">
        <v>0</v>
      </c>
      <c r="F1690" s="50">
        <v>0</v>
      </c>
      <c r="G1690" s="50">
        <v>0</v>
      </c>
      <c r="H1690" s="50">
        <v>0</v>
      </c>
      <c r="I1690" s="50">
        <v>0</v>
      </c>
      <c r="J1690" s="50">
        <v>0</v>
      </c>
      <c r="K1690" s="50">
        <v>0</v>
      </c>
      <c r="L1690" s="50">
        <v>1</v>
      </c>
      <c r="M1690" s="51">
        <v>0</v>
      </c>
      <c r="N1690" s="52">
        <f>MIN(D1690:M1690)</f>
        <v>0</v>
      </c>
      <c r="O1690" s="53">
        <f>C1690-N1690</f>
        <v>11</v>
      </c>
      <c r="P1690" s="54">
        <f>O1690/C1690</f>
        <v>1</v>
      </c>
    </row>
    <row r="1691" spans="1:16" ht="9.75" customHeight="1">
      <c r="A1691" s="5"/>
      <c r="B1691" s="33" t="s">
        <v>1</v>
      </c>
      <c r="C1691" s="33"/>
      <c r="D1691" s="34"/>
      <c r="E1691" s="35"/>
      <c r="F1691" s="35"/>
      <c r="G1691" s="35"/>
      <c r="H1691" s="35"/>
      <c r="I1691" s="35"/>
      <c r="J1691" s="35"/>
      <c r="K1691" s="35"/>
      <c r="L1691" s="35"/>
      <c r="M1691" s="36"/>
      <c r="N1691" s="37"/>
      <c r="O1691" s="38"/>
      <c r="P1691" s="39"/>
    </row>
    <row r="1692" spans="1:16" ht="9.75" customHeight="1">
      <c r="A1692" s="5"/>
      <c r="B1692" s="33" t="s">
        <v>2</v>
      </c>
      <c r="C1692" s="33"/>
      <c r="D1692" s="34"/>
      <c r="E1692" s="35"/>
      <c r="F1692" s="35"/>
      <c r="G1692" s="35"/>
      <c r="H1692" s="35"/>
      <c r="I1692" s="35"/>
      <c r="J1692" s="35"/>
      <c r="K1692" s="35"/>
      <c r="L1692" s="35"/>
      <c r="M1692" s="36"/>
      <c r="N1692" s="37"/>
      <c r="O1692" s="38"/>
      <c r="P1692" s="39"/>
    </row>
    <row r="1693" spans="1:16" ht="9.75" customHeight="1">
      <c r="A1693" s="5"/>
      <c r="B1693" s="33" t="s">
        <v>457</v>
      </c>
      <c r="C1693" s="33">
        <v>42</v>
      </c>
      <c r="D1693" s="34">
        <v>16</v>
      </c>
      <c r="E1693" s="35">
        <v>9</v>
      </c>
      <c r="F1693" s="35">
        <v>5</v>
      </c>
      <c r="G1693" s="35">
        <v>2</v>
      </c>
      <c r="H1693" s="35">
        <v>4</v>
      </c>
      <c r="I1693" s="35">
        <v>3</v>
      </c>
      <c r="J1693" s="35">
        <v>1</v>
      </c>
      <c r="K1693" s="35">
        <v>1</v>
      </c>
      <c r="L1693" s="35">
        <v>9</v>
      </c>
      <c r="M1693" s="36">
        <v>15</v>
      </c>
      <c r="N1693" s="37">
        <f>MIN(D1693:M1693)</f>
        <v>1</v>
      </c>
      <c r="O1693" s="38">
        <f>C1693-N1693</f>
        <v>41</v>
      </c>
      <c r="P1693" s="39">
        <f>O1693/C1693</f>
        <v>0.9761904761904762</v>
      </c>
    </row>
    <row r="1694" spans="1:16" ht="9.75" customHeight="1">
      <c r="A1694" s="5"/>
      <c r="B1694" s="33" t="s">
        <v>460</v>
      </c>
      <c r="C1694" s="33"/>
      <c r="D1694" s="34"/>
      <c r="E1694" s="35"/>
      <c r="F1694" s="35"/>
      <c r="G1694" s="35"/>
      <c r="H1694" s="35"/>
      <c r="I1694" s="35"/>
      <c r="J1694" s="35"/>
      <c r="K1694" s="35"/>
      <c r="L1694" s="35"/>
      <c r="M1694" s="36"/>
      <c r="N1694" s="37"/>
      <c r="O1694" s="38"/>
      <c r="P1694" s="39"/>
    </row>
    <row r="1695" spans="1:16" ht="9.75" customHeight="1">
      <c r="A1695" s="5"/>
      <c r="B1695" s="33" t="s">
        <v>4</v>
      </c>
      <c r="C1695" s="33">
        <v>2</v>
      </c>
      <c r="D1695" s="34">
        <v>1</v>
      </c>
      <c r="E1695" s="35">
        <v>1</v>
      </c>
      <c r="F1695" s="35">
        <v>1</v>
      </c>
      <c r="G1695" s="35">
        <v>1</v>
      </c>
      <c r="H1695" s="35">
        <v>1</v>
      </c>
      <c r="I1695" s="35">
        <v>1</v>
      </c>
      <c r="J1695" s="35">
        <v>2</v>
      </c>
      <c r="K1695" s="35">
        <v>1</v>
      </c>
      <c r="L1695" s="35">
        <v>1</v>
      </c>
      <c r="M1695" s="36">
        <v>1</v>
      </c>
      <c r="N1695" s="37">
        <f>MIN(D1695:M1695)</f>
        <v>1</v>
      </c>
      <c r="O1695" s="38">
        <f>C1695-N1695</f>
        <v>1</v>
      </c>
      <c r="P1695" s="39">
        <f>O1695/C1695</f>
        <v>0.5</v>
      </c>
    </row>
    <row r="1696" spans="1:16" ht="9.75" customHeight="1">
      <c r="A1696" s="5"/>
      <c r="B1696" s="33" t="s">
        <v>394</v>
      </c>
      <c r="C1696" s="33">
        <v>6</v>
      </c>
      <c r="D1696" s="34">
        <v>3</v>
      </c>
      <c r="E1696" s="35">
        <v>3</v>
      </c>
      <c r="F1696" s="35">
        <v>2</v>
      </c>
      <c r="G1696" s="35">
        <v>2</v>
      </c>
      <c r="H1696" s="35">
        <v>2</v>
      </c>
      <c r="I1696" s="35">
        <v>3</v>
      </c>
      <c r="J1696" s="35">
        <v>3</v>
      </c>
      <c r="K1696" s="35">
        <v>3</v>
      </c>
      <c r="L1696" s="35">
        <v>3</v>
      </c>
      <c r="M1696" s="36">
        <v>3</v>
      </c>
      <c r="N1696" s="37">
        <f>MIN(D1696:M1696)</f>
        <v>2</v>
      </c>
      <c r="O1696" s="38">
        <f>C1696-N1696</f>
        <v>4</v>
      </c>
      <c r="P1696" s="39">
        <f>O1696/C1696</f>
        <v>0.6666666666666666</v>
      </c>
    </row>
    <row r="1697" spans="1:16" ht="9.75" customHeight="1">
      <c r="A1697" s="5"/>
      <c r="B1697" s="33" t="s">
        <v>512</v>
      </c>
      <c r="C1697" s="33">
        <v>1</v>
      </c>
      <c r="D1697" s="34">
        <v>1</v>
      </c>
      <c r="E1697" s="35">
        <v>1</v>
      </c>
      <c r="F1697" s="35">
        <v>1</v>
      </c>
      <c r="G1697" s="35">
        <v>0</v>
      </c>
      <c r="H1697" s="35">
        <v>0</v>
      </c>
      <c r="I1697" s="35">
        <v>0</v>
      </c>
      <c r="J1697" s="35">
        <v>0</v>
      </c>
      <c r="K1697" s="35">
        <v>0</v>
      </c>
      <c r="L1697" s="35">
        <v>0</v>
      </c>
      <c r="M1697" s="36">
        <v>1</v>
      </c>
      <c r="N1697" s="37">
        <f>MIN(D1697:M1697)</f>
        <v>0</v>
      </c>
      <c r="O1697" s="38">
        <f>C1697-N1697</f>
        <v>1</v>
      </c>
      <c r="P1697" s="39">
        <f>O1697/C1697</f>
        <v>1</v>
      </c>
    </row>
    <row r="1698" spans="1:16" ht="9.75" customHeight="1">
      <c r="A1698" s="5"/>
      <c r="B1698" s="33" t="s">
        <v>258</v>
      </c>
      <c r="C1698" s="33"/>
      <c r="D1698" s="34"/>
      <c r="E1698" s="35"/>
      <c r="F1698" s="35"/>
      <c r="G1698" s="35"/>
      <c r="H1698" s="35"/>
      <c r="I1698" s="35"/>
      <c r="J1698" s="35"/>
      <c r="K1698" s="35"/>
      <c r="L1698" s="35"/>
      <c r="M1698" s="36"/>
      <c r="N1698" s="37"/>
      <c r="O1698" s="38"/>
      <c r="P1698" s="39"/>
    </row>
    <row r="1699" spans="1:16" ht="9.75" customHeight="1">
      <c r="A1699" s="5"/>
      <c r="B1699" s="33" t="s">
        <v>258</v>
      </c>
      <c r="C1699" s="33"/>
      <c r="D1699" s="34"/>
      <c r="E1699" s="35"/>
      <c r="F1699" s="35"/>
      <c r="G1699" s="35"/>
      <c r="H1699" s="35"/>
      <c r="I1699" s="35"/>
      <c r="J1699" s="35"/>
      <c r="K1699" s="35"/>
      <c r="L1699" s="35"/>
      <c r="M1699" s="36"/>
      <c r="N1699" s="37"/>
      <c r="O1699" s="38"/>
      <c r="P1699" s="39"/>
    </row>
    <row r="1700" spans="1:16" ht="9.75" customHeight="1">
      <c r="A1700" s="5"/>
      <c r="B1700" s="33" t="s">
        <v>258</v>
      </c>
      <c r="C1700" s="33"/>
      <c r="D1700" s="34"/>
      <c r="E1700" s="35"/>
      <c r="F1700" s="35"/>
      <c r="G1700" s="35"/>
      <c r="H1700" s="35"/>
      <c r="I1700" s="35"/>
      <c r="J1700" s="35"/>
      <c r="K1700" s="35"/>
      <c r="L1700" s="35"/>
      <c r="M1700" s="36"/>
      <c r="N1700" s="37"/>
      <c r="O1700" s="38"/>
      <c r="P1700" s="39"/>
    </row>
    <row r="1701" spans="1:16" ht="9.75" customHeight="1">
      <c r="A1701" s="5"/>
      <c r="B1701" s="33" t="s">
        <v>258</v>
      </c>
      <c r="C1701" s="33"/>
      <c r="D1701" s="34"/>
      <c r="E1701" s="35"/>
      <c r="F1701" s="35"/>
      <c r="G1701" s="35"/>
      <c r="H1701" s="35"/>
      <c r="I1701" s="35"/>
      <c r="J1701" s="35"/>
      <c r="K1701" s="35"/>
      <c r="L1701" s="35"/>
      <c r="M1701" s="36"/>
      <c r="N1701" s="37"/>
      <c r="O1701" s="38"/>
      <c r="P1701" s="39"/>
    </row>
    <row r="1702" spans="1:16" ht="9.75" customHeight="1">
      <c r="A1702" s="5"/>
      <c r="B1702" s="33" t="s">
        <v>93</v>
      </c>
      <c r="C1702" s="33">
        <v>10</v>
      </c>
      <c r="D1702" s="34">
        <v>7</v>
      </c>
      <c r="E1702" s="35">
        <v>5</v>
      </c>
      <c r="F1702" s="35">
        <v>4</v>
      </c>
      <c r="G1702" s="35">
        <v>4</v>
      </c>
      <c r="H1702" s="35">
        <v>4</v>
      </c>
      <c r="I1702" s="35">
        <v>4</v>
      </c>
      <c r="J1702" s="35">
        <v>2</v>
      </c>
      <c r="K1702" s="35">
        <v>3</v>
      </c>
      <c r="L1702" s="35">
        <v>4</v>
      </c>
      <c r="M1702" s="36">
        <v>5</v>
      </c>
      <c r="N1702" s="37">
        <f>MIN(D1702:M1702)</f>
        <v>2</v>
      </c>
      <c r="O1702" s="38">
        <f>C1702-N1702</f>
        <v>8</v>
      </c>
      <c r="P1702" s="39">
        <f>O1702/C1702</f>
        <v>0.8</v>
      </c>
    </row>
    <row r="1703" spans="1:16" ht="9.75" customHeight="1">
      <c r="A1703" s="5"/>
      <c r="B1703" s="33" t="s">
        <v>254</v>
      </c>
      <c r="C1703" s="33"/>
      <c r="D1703" s="34"/>
      <c r="E1703" s="35"/>
      <c r="F1703" s="35"/>
      <c r="G1703" s="35"/>
      <c r="H1703" s="35"/>
      <c r="I1703" s="35"/>
      <c r="J1703" s="35"/>
      <c r="K1703" s="35"/>
      <c r="L1703" s="35"/>
      <c r="M1703" s="36"/>
      <c r="N1703" s="37"/>
      <c r="O1703" s="38"/>
      <c r="P1703" s="39"/>
    </row>
    <row r="1704" spans="1:16" ht="9.75" customHeight="1">
      <c r="A1704" s="5"/>
      <c r="B1704" s="33" t="s">
        <v>255</v>
      </c>
      <c r="C1704" s="33"/>
      <c r="D1704" s="34"/>
      <c r="E1704" s="35"/>
      <c r="F1704" s="35"/>
      <c r="G1704" s="35"/>
      <c r="H1704" s="35"/>
      <c r="I1704" s="35"/>
      <c r="J1704" s="35"/>
      <c r="K1704" s="35"/>
      <c r="L1704" s="35"/>
      <c r="M1704" s="36"/>
      <c r="N1704" s="37"/>
      <c r="O1704" s="38"/>
      <c r="P1704" s="39"/>
    </row>
    <row r="1705" spans="1:16" ht="9.75" customHeight="1">
      <c r="A1705" s="5"/>
      <c r="B1705" s="33" t="s">
        <v>5</v>
      </c>
      <c r="C1705" s="33">
        <v>3</v>
      </c>
      <c r="D1705" s="34">
        <v>2</v>
      </c>
      <c r="E1705" s="35">
        <v>2</v>
      </c>
      <c r="F1705" s="35">
        <v>1</v>
      </c>
      <c r="G1705" s="35">
        <v>1</v>
      </c>
      <c r="H1705" s="35">
        <v>1</v>
      </c>
      <c r="I1705" s="35">
        <v>1</v>
      </c>
      <c r="J1705" s="35">
        <v>1</v>
      </c>
      <c r="K1705" s="35">
        <v>2</v>
      </c>
      <c r="L1705" s="35">
        <v>2</v>
      </c>
      <c r="M1705" s="36">
        <v>2</v>
      </c>
      <c r="N1705" s="37">
        <f>MIN(D1705:M1705)</f>
        <v>1</v>
      </c>
      <c r="O1705" s="38">
        <f>C1705-N1705</f>
        <v>2</v>
      </c>
      <c r="P1705" s="39">
        <f>O1705/C1705</f>
        <v>0.6666666666666666</v>
      </c>
    </row>
    <row r="1706" spans="1:16" ht="9.75" customHeight="1">
      <c r="A1706" s="40"/>
      <c r="B1706" s="41" t="s">
        <v>6</v>
      </c>
      <c r="C1706" s="41">
        <f aca="true" t="shared" si="120" ref="C1706:M1706">SUM(C1690:C1705)</f>
        <v>75</v>
      </c>
      <c r="D1706" s="42">
        <f t="shared" si="120"/>
        <v>30</v>
      </c>
      <c r="E1706" s="43">
        <f t="shared" si="120"/>
        <v>21</v>
      </c>
      <c r="F1706" s="43">
        <f t="shared" si="120"/>
        <v>14</v>
      </c>
      <c r="G1706" s="43">
        <f t="shared" si="120"/>
        <v>10</v>
      </c>
      <c r="H1706" s="43">
        <f t="shared" si="120"/>
        <v>12</v>
      </c>
      <c r="I1706" s="43">
        <f t="shared" si="120"/>
        <v>12</v>
      </c>
      <c r="J1706" s="43">
        <f t="shared" si="120"/>
        <v>9</v>
      </c>
      <c r="K1706" s="43">
        <f t="shared" si="120"/>
        <v>10</v>
      </c>
      <c r="L1706" s="43">
        <f t="shared" si="120"/>
        <v>20</v>
      </c>
      <c r="M1706" s="44">
        <f t="shared" si="120"/>
        <v>27</v>
      </c>
      <c r="N1706" s="45">
        <f>MIN(D1706:M1706)</f>
        <v>9</v>
      </c>
      <c r="O1706" s="46">
        <f>C1706-N1706</f>
        <v>66</v>
      </c>
      <c r="P1706" s="47">
        <f>O1706/C1706</f>
        <v>0.88</v>
      </c>
    </row>
    <row r="1707" spans="1:16" ht="9.75" customHeight="1">
      <c r="A1707" s="32" t="s">
        <v>78</v>
      </c>
      <c r="B1707" s="48" t="s">
        <v>0</v>
      </c>
      <c r="C1707" s="48">
        <v>185</v>
      </c>
      <c r="D1707" s="49">
        <v>159</v>
      </c>
      <c r="E1707" s="50">
        <v>100</v>
      </c>
      <c r="F1707" s="50">
        <v>33</v>
      </c>
      <c r="G1707" s="50">
        <v>11</v>
      </c>
      <c r="H1707" s="50">
        <v>8</v>
      </c>
      <c r="I1707" s="50">
        <v>9</v>
      </c>
      <c r="J1707" s="50">
        <v>13</v>
      </c>
      <c r="K1707" s="50">
        <v>16</v>
      </c>
      <c r="L1707" s="50">
        <v>29</v>
      </c>
      <c r="M1707" s="51">
        <v>52</v>
      </c>
      <c r="N1707" s="52">
        <f>MIN(D1707:M1707)</f>
        <v>8</v>
      </c>
      <c r="O1707" s="53">
        <f>C1707-N1707</f>
        <v>177</v>
      </c>
      <c r="P1707" s="54">
        <f>O1707/C1707</f>
        <v>0.9567567567567568</v>
      </c>
    </row>
    <row r="1708" spans="1:16" ht="9.75" customHeight="1">
      <c r="A1708" s="5"/>
      <c r="B1708" s="33" t="s">
        <v>1</v>
      </c>
      <c r="C1708" s="33">
        <v>265</v>
      </c>
      <c r="D1708" s="34">
        <v>62</v>
      </c>
      <c r="E1708" s="35">
        <v>0</v>
      </c>
      <c r="F1708" s="35">
        <v>0</v>
      </c>
      <c r="G1708" s="35">
        <v>0</v>
      </c>
      <c r="H1708" s="35">
        <v>1</v>
      </c>
      <c r="I1708" s="35">
        <v>6</v>
      </c>
      <c r="J1708" s="35">
        <v>7</v>
      </c>
      <c r="K1708" s="35">
        <v>19</v>
      </c>
      <c r="L1708" s="35">
        <v>54</v>
      </c>
      <c r="M1708" s="36">
        <v>130</v>
      </c>
      <c r="N1708" s="37">
        <f>MIN(D1708:M1708)</f>
        <v>0</v>
      </c>
      <c r="O1708" s="38">
        <f>C1708-N1708</f>
        <v>265</v>
      </c>
      <c r="P1708" s="39">
        <f>O1708/C1708</f>
        <v>1</v>
      </c>
    </row>
    <row r="1709" spans="1:16" ht="9.75" customHeight="1">
      <c r="A1709" s="5"/>
      <c r="B1709" s="33" t="s">
        <v>2</v>
      </c>
      <c r="C1709" s="33"/>
      <c r="D1709" s="34"/>
      <c r="E1709" s="35"/>
      <c r="F1709" s="35"/>
      <c r="G1709" s="35"/>
      <c r="H1709" s="35"/>
      <c r="I1709" s="35"/>
      <c r="J1709" s="35"/>
      <c r="K1709" s="35"/>
      <c r="L1709" s="35"/>
      <c r="M1709" s="36"/>
      <c r="N1709" s="37"/>
      <c r="O1709" s="38"/>
      <c r="P1709" s="39"/>
    </row>
    <row r="1710" spans="1:16" ht="9.75" customHeight="1">
      <c r="A1710" s="5"/>
      <c r="B1710" s="33" t="s">
        <v>460</v>
      </c>
      <c r="C1710" s="33"/>
      <c r="D1710" s="34"/>
      <c r="E1710" s="35"/>
      <c r="F1710" s="35"/>
      <c r="G1710" s="35"/>
      <c r="H1710" s="35"/>
      <c r="I1710" s="35"/>
      <c r="J1710" s="35"/>
      <c r="K1710" s="35"/>
      <c r="L1710" s="35"/>
      <c r="M1710" s="36"/>
      <c r="N1710" s="37"/>
      <c r="O1710" s="38"/>
      <c r="P1710" s="39"/>
    </row>
    <row r="1711" spans="1:16" ht="9.75" customHeight="1">
      <c r="A1711" s="5"/>
      <c r="B1711" s="33" t="s">
        <v>460</v>
      </c>
      <c r="C1711" s="33"/>
      <c r="D1711" s="34"/>
      <c r="E1711" s="35"/>
      <c r="F1711" s="35"/>
      <c r="G1711" s="35"/>
      <c r="H1711" s="35"/>
      <c r="I1711" s="35"/>
      <c r="J1711" s="35"/>
      <c r="K1711" s="35"/>
      <c r="L1711" s="35"/>
      <c r="M1711" s="36"/>
      <c r="N1711" s="37"/>
      <c r="O1711" s="38"/>
      <c r="P1711" s="39"/>
    </row>
    <row r="1712" spans="1:16" ht="9.75" customHeight="1">
      <c r="A1712" s="5"/>
      <c r="B1712" s="33" t="s">
        <v>4</v>
      </c>
      <c r="C1712" s="33"/>
      <c r="D1712" s="34"/>
      <c r="E1712" s="35"/>
      <c r="F1712" s="35"/>
      <c r="G1712" s="35"/>
      <c r="H1712" s="35"/>
      <c r="I1712" s="35"/>
      <c r="J1712" s="35"/>
      <c r="K1712" s="35"/>
      <c r="L1712" s="35"/>
      <c r="M1712" s="36"/>
      <c r="N1712" s="37"/>
      <c r="O1712" s="38"/>
      <c r="P1712" s="39"/>
    </row>
    <row r="1713" spans="1:16" ht="9.75" customHeight="1">
      <c r="A1713" s="5"/>
      <c r="B1713" s="33" t="s">
        <v>261</v>
      </c>
      <c r="C1713" s="33">
        <v>13</v>
      </c>
      <c r="D1713" s="34">
        <v>11</v>
      </c>
      <c r="E1713" s="35">
        <v>6</v>
      </c>
      <c r="F1713" s="35">
        <v>1</v>
      </c>
      <c r="G1713" s="35">
        <v>1</v>
      </c>
      <c r="H1713" s="35">
        <v>1</v>
      </c>
      <c r="I1713" s="35">
        <v>1</v>
      </c>
      <c r="J1713" s="35">
        <v>1</v>
      </c>
      <c r="K1713" s="35">
        <v>1</v>
      </c>
      <c r="L1713" s="35">
        <v>3</v>
      </c>
      <c r="M1713" s="36">
        <v>6</v>
      </c>
      <c r="N1713" s="37">
        <f>MIN(D1713:M1713)</f>
        <v>1</v>
      </c>
      <c r="O1713" s="38">
        <f>C1713-N1713</f>
        <v>12</v>
      </c>
      <c r="P1713" s="39">
        <f>O1713/C1713</f>
        <v>0.9230769230769231</v>
      </c>
    </row>
    <row r="1714" spans="1:16" ht="9.75" customHeight="1">
      <c r="A1714" s="5"/>
      <c r="B1714" s="33" t="s">
        <v>258</v>
      </c>
      <c r="C1714" s="33"/>
      <c r="D1714" s="34"/>
      <c r="E1714" s="35"/>
      <c r="F1714" s="35"/>
      <c r="G1714" s="35"/>
      <c r="H1714" s="35"/>
      <c r="I1714" s="35"/>
      <c r="J1714" s="35"/>
      <c r="K1714" s="35"/>
      <c r="L1714" s="35"/>
      <c r="M1714" s="36"/>
      <c r="N1714" s="37"/>
      <c r="O1714" s="38"/>
      <c r="P1714" s="39"/>
    </row>
    <row r="1715" spans="1:16" ht="9.75" customHeight="1">
      <c r="A1715" s="5"/>
      <c r="B1715" s="33" t="s">
        <v>258</v>
      </c>
      <c r="C1715" s="33"/>
      <c r="D1715" s="34"/>
      <c r="E1715" s="35"/>
      <c r="F1715" s="35"/>
      <c r="G1715" s="35"/>
      <c r="H1715" s="35"/>
      <c r="I1715" s="35"/>
      <c r="J1715" s="35"/>
      <c r="K1715" s="35"/>
      <c r="L1715" s="35"/>
      <c r="M1715" s="36"/>
      <c r="N1715" s="37"/>
      <c r="O1715" s="38"/>
      <c r="P1715" s="39"/>
    </row>
    <row r="1716" spans="1:16" ht="9.75" customHeight="1">
      <c r="A1716" s="5"/>
      <c r="B1716" s="33" t="s">
        <v>258</v>
      </c>
      <c r="C1716" s="33"/>
      <c r="D1716" s="34"/>
      <c r="E1716" s="35"/>
      <c r="F1716" s="35"/>
      <c r="G1716" s="35"/>
      <c r="H1716" s="35"/>
      <c r="I1716" s="35"/>
      <c r="J1716" s="35"/>
      <c r="K1716" s="35"/>
      <c r="L1716" s="35"/>
      <c r="M1716" s="36"/>
      <c r="N1716" s="37"/>
      <c r="O1716" s="38"/>
      <c r="P1716" s="39"/>
    </row>
    <row r="1717" spans="1:16" ht="9.75" customHeight="1">
      <c r="A1717" s="5"/>
      <c r="B1717" s="33" t="s">
        <v>258</v>
      </c>
      <c r="C1717" s="33"/>
      <c r="D1717" s="34"/>
      <c r="E1717" s="35"/>
      <c r="F1717" s="35"/>
      <c r="G1717" s="35"/>
      <c r="H1717" s="35"/>
      <c r="I1717" s="35"/>
      <c r="J1717" s="35"/>
      <c r="K1717" s="35"/>
      <c r="L1717" s="35"/>
      <c r="M1717" s="36"/>
      <c r="N1717" s="37"/>
      <c r="O1717" s="38"/>
      <c r="P1717" s="39"/>
    </row>
    <row r="1718" spans="1:16" ht="9.75" customHeight="1">
      <c r="A1718" s="5"/>
      <c r="B1718" s="33" t="s">
        <v>258</v>
      </c>
      <c r="C1718" s="33"/>
      <c r="D1718" s="34"/>
      <c r="E1718" s="35"/>
      <c r="F1718" s="35"/>
      <c r="G1718" s="35"/>
      <c r="H1718" s="35"/>
      <c r="I1718" s="35"/>
      <c r="J1718" s="35"/>
      <c r="K1718" s="35"/>
      <c r="L1718" s="35"/>
      <c r="M1718" s="36"/>
      <c r="N1718" s="37"/>
      <c r="O1718" s="38"/>
      <c r="P1718" s="39"/>
    </row>
    <row r="1719" spans="1:16" ht="9.75" customHeight="1">
      <c r="A1719" s="5"/>
      <c r="B1719" s="33" t="s">
        <v>93</v>
      </c>
      <c r="C1719" s="33"/>
      <c r="D1719" s="34"/>
      <c r="E1719" s="35"/>
      <c r="F1719" s="35"/>
      <c r="G1719" s="35"/>
      <c r="H1719" s="35"/>
      <c r="I1719" s="35"/>
      <c r="J1719" s="35"/>
      <c r="K1719" s="35"/>
      <c r="L1719" s="35"/>
      <c r="M1719" s="36"/>
      <c r="N1719" s="37"/>
      <c r="O1719" s="38"/>
      <c r="P1719" s="39"/>
    </row>
    <row r="1720" spans="1:16" ht="9.75" customHeight="1">
      <c r="A1720" s="5"/>
      <c r="B1720" s="33" t="s">
        <v>254</v>
      </c>
      <c r="C1720" s="33">
        <v>2</v>
      </c>
      <c r="D1720" s="34">
        <v>1</v>
      </c>
      <c r="E1720" s="35">
        <v>1</v>
      </c>
      <c r="F1720" s="35">
        <v>1</v>
      </c>
      <c r="G1720" s="35">
        <v>1</v>
      </c>
      <c r="H1720" s="35">
        <v>1</v>
      </c>
      <c r="I1720" s="35">
        <v>1</v>
      </c>
      <c r="J1720" s="35">
        <v>1</v>
      </c>
      <c r="K1720" s="35">
        <v>0</v>
      </c>
      <c r="L1720" s="35">
        <v>0</v>
      </c>
      <c r="M1720" s="36">
        <v>0</v>
      </c>
      <c r="N1720" s="37">
        <f>MIN(D1720:M1720)</f>
        <v>0</v>
      </c>
      <c r="O1720" s="38">
        <f>C1720-N1720</f>
        <v>2</v>
      </c>
      <c r="P1720" s="39">
        <f>O1720/C1720</f>
        <v>1</v>
      </c>
    </row>
    <row r="1721" spans="1:16" ht="9.75" customHeight="1">
      <c r="A1721" s="5"/>
      <c r="B1721" s="33" t="s">
        <v>255</v>
      </c>
      <c r="C1721" s="33"/>
      <c r="D1721" s="34"/>
      <c r="E1721" s="35"/>
      <c r="F1721" s="35"/>
      <c r="G1721" s="35"/>
      <c r="H1721" s="35"/>
      <c r="I1721" s="35"/>
      <c r="J1721" s="35"/>
      <c r="K1721" s="35"/>
      <c r="L1721" s="35"/>
      <c r="M1721" s="36"/>
      <c r="N1721" s="37"/>
      <c r="O1721" s="38"/>
      <c r="P1721" s="39"/>
    </row>
    <row r="1722" spans="1:16" ht="9.75" customHeight="1">
      <c r="A1722" s="5"/>
      <c r="B1722" s="33" t="s">
        <v>5</v>
      </c>
      <c r="C1722" s="33"/>
      <c r="D1722" s="34"/>
      <c r="E1722" s="35"/>
      <c r="F1722" s="35"/>
      <c r="G1722" s="35"/>
      <c r="H1722" s="35"/>
      <c r="I1722" s="35"/>
      <c r="J1722" s="35"/>
      <c r="K1722" s="35"/>
      <c r="L1722" s="35"/>
      <c r="M1722" s="36"/>
      <c r="N1722" s="37"/>
      <c r="O1722" s="38"/>
      <c r="P1722" s="39"/>
    </row>
    <row r="1723" spans="1:16" ht="9.75" customHeight="1">
      <c r="A1723" s="40"/>
      <c r="B1723" s="41" t="s">
        <v>6</v>
      </c>
      <c r="C1723" s="41">
        <f aca="true" t="shared" si="121" ref="C1723:M1723">SUM(C1707:C1722)</f>
        <v>465</v>
      </c>
      <c r="D1723" s="42">
        <f t="shared" si="121"/>
        <v>233</v>
      </c>
      <c r="E1723" s="43">
        <f t="shared" si="121"/>
        <v>107</v>
      </c>
      <c r="F1723" s="43">
        <f t="shared" si="121"/>
        <v>35</v>
      </c>
      <c r="G1723" s="43">
        <f t="shared" si="121"/>
        <v>13</v>
      </c>
      <c r="H1723" s="43">
        <f t="shared" si="121"/>
        <v>11</v>
      </c>
      <c r="I1723" s="43">
        <f t="shared" si="121"/>
        <v>17</v>
      </c>
      <c r="J1723" s="43">
        <f t="shared" si="121"/>
        <v>22</v>
      </c>
      <c r="K1723" s="43">
        <f t="shared" si="121"/>
        <v>36</v>
      </c>
      <c r="L1723" s="43">
        <f t="shared" si="121"/>
        <v>86</v>
      </c>
      <c r="M1723" s="44">
        <f t="shared" si="121"/>
        <v>188</v>
      </c>
      <c r="N1723" s="45">
        <f>MIN(D1723:M1723)</f>
        <v>11</v>
      </c>
      <c r="O1723" s="46">
        <f>C1723-N1723</f>
        <v>454</v>
      </c>
      <c r="P1723" s="47">
        <f>O1723/C1723</f>
        <v>0.9763440860215054</v>
      </c>
    </row>
    <row r="1724" spans="1:16" ht="9.75" customHeight="1">
      <c r="A1724" s="32" t="s">
        <v>417</v>
      </c>
      <c r="B1724" s="48" t="s">
        <v>0</v>
      </c>
      <c r="C1724" s="48"/>
      <c r="D1724" s="49"/>
      <c r="E1724" s="50"/>
      <c r="F1724" s="50"/>
      <c r="G1724" s="50"/>
      <c r="H1724" s="50"/>
      <c r="I1724" s="50"/>
      <c r="J1724" s="50"/>
      <c r="K1724" s="50"/>
      <c r="L1724" s="50"/>
      <c r="M1724" s="51"/>
      <c r="N1724" s="52"/>
      <c r="O1724" s="53"/>
      <c r="P1724" s="54"/>
    </row>
    <row r="1725" spans="1:16" ht="9.75" customHeight="1">
      <c r="A1725" s="5"/>
      <c r="B1725" s="33" t="s">
        <v>1</v>
      </c>
      <c r="C1725" s="33"/>
      <c r="D1725" s="34"/>
      <c r="E1725" s="35"/>
      <c r="F1725" s="35"/>
      <c r="G1725" s="35"/>
      <c r="H1725" s="35"/>
      <c r="I1725" s="35"/>
      <c r="J1725" s="35"/>
      <c r="K1725" s="35"/>
      <c r="L1725" s="35"/>
      <c r="M1725" s="36"/>
      <c r="N1725" s="37"/>
      <c r="O1725" s="38"/>
      <c r="P1725" s="39"/>
    </row>
    <row r="1726" spans="1:16" ht="9.75" customHeight="1">
      <c r="A1726" s="5"/>
      <c r="B1726" s="33" t="s">
        <v>2</v>
      </c>
      <c r="C1726" s="33"/>
      <c r="D1726" s="34"/>
      <c r="E1726" s="35"/>
      <c r="F1726" s="35"/>
      <c r="G1726" s="35"/>
      <c r="H1726" s="35"/>
      <c r="I1726" s="35"/>
      <c r="J1726" s="35"/>
      <c r="K1726" s="35"/>
      <c r="L1726" s="35"/>
      <c r="M1726" s="36"/>
      <c r="N1726" s="37"/>
      <c r="O1726" s="38"/>
      <c r="P1726" s="39"/>
    </row>
    <row r="1727" spans="1:16" ht="9.75" customHeight="1">
      <c r="A1727" s="5"/>
      <c r="B1727" s="33" t="s">
        <v>460</v>
      </c>
      <c r="C1727" s="33"/>
      <c r="D1727" s="34"/>
      <c r="E1727" s="35"/>
      <c r="F1727" s="35"/>
      <c r="G1727" s="35"/>
      <c r="H1727" s="35"/>
      <c r="I1727" s="35"/>
      <c r="J1727" s="35"/>
      <c r="K1727" s="35"/>
      <c r="L1727" s="35"/>
      <c r="M1727" s="36"/>
      <c r="N1727" s="37"/>
      <c r="O1727" s="38"/>
      <c r="P1727" s="39"/>
    </row>
    <row r="1728" spans="1:16" ht="9.75" customHeight="1">
      <c r="A1728" s="5"/>
      <c r="B1728" s="33" t="s">
        <v>460</v>
      </c>
      <c r="C1728" s="33"/>
      <c r="D1728" s="34"/>
      <c r="E1728" s="35"/>
      <c r="F1728" s="35"/>
      <c r="G1728" s="35"/>
      <c r="H1728" s="35"/>
      <c r="I1728" s="35"/>
      <c r="J1728" s="35"/>
      <c r="K1728" s="35"/>
      <c r="L1728" s="35"/>
      <c r="M1728" s="36"/>
      <c r="N1728" s="37"/>
      <c r="O1728" s="38"/>
      <c r="P1728" s="39"/>
    </row>
    <row r="1729" spans="1:16" ht="9.75" customHeight="1">
      <c r="A1729" s="5"/>
      <c r="B1729" s="33" t="s">
        <v>4</v>
      </c>
      <c r="C1729" s="33">
        <v>7</v>
      </c>
      <c r="D1729" s="34">
        <v>4</v>
      </c>
      <c r="E1729" s="35">
        <v>2</v>
      </c>
      <c r="F1729" s="35">
        <v>2</v>
      </c>
      <c r="G1729" s="35">
        <v>2</v>
      </c>
      <c r="H1729" s="35">
        <v>2</v>
      </c>
      <c r="I1729" s="35">
        <v>3</v>
      </c>
      <c r="J1729" s="35">
        <v>3</v>
      </c>
      <c r="K1729" s="35">
        <v>3</v>
      </c>
      <c r="L1729" s="35">
        <v>2</v>
      </c>
      <c r="M1729" s="36">
        <v>2</v>
      </c>
      <c r="N1729" s="37">
        <f>MIN(D1729:M1729)</f>
        <v>2</v>
      </c>
      <c r="O1729" s="38">
        <f>C1729-N1729</f>
        <v>5</v>
      </c>
      <c r="P1729" s="39">
        <f>O1729/C1729</f>
        <v>0.7142857142857143</v>
      </c>
    </row>
    <row r="1730" spans="1:16" ht="9.75" customHeight="1">
      <c r="A1730" s="5"/>
      <c r="B1730" s="33" t="s">
        <v>258</v>
      </c>
      <c r="C1730" s="33"/>
      <c r="D1730" s="34"/>
      <c r="E1730" s="35"/>
      <c r="F1730" s="35"/>
      <c r="G1730" s="35"/>
      <c r="H1730" s="35"/>
      <c r="I1730" s="35"/>
      <c r="J1730" s="35"/>
      <c r="K1730" s="35"/>
      <c r="L1730" s="35"/>
      <c r="M1730" s="36"/>
      <c r="N1730" s="37"/>
      <c r="O1730" s="38"/>
      <c r="P1730" s="39"/>
    </row>
    <row r="1731" spans="1:16" ht="9.75" customHeight="1">
      <c r="A1731" s="5"/>
      <c r="B1731" s="33" t="s">
        <v>258</v>
      </c>
      <c r="C1731" s="33"/>
      <c r="D1731" s="34"/>
      <c r="E1731" s="35"/>
      <c r="F1731" s="35"/>
      <c r="G1731" s="35"/>
      <c r="H1731" s="35"/>
      <c r="I1731" s="35"/>
      <c r="J1731" s="35"/>
      <c r="K1731" s="35"/>
      <c r="L1731" s="35"/>
      <c r="M1731" s="36"/>
      <c r="N1731" s="37"/>
      <c r="O1731" s="38"/>
      <c r="P1731" s="39"/>
    </row>
    <row r="1732" spans="1:16" ht="9.75" customHeight="1">
      <c r="A1732" s="5"/>
      <c r="B1732" s="33" t="s">
        <v>258</v>
      </c>
      <c r="C1732" s="33"/>
      <c r="D1732" s="34"/>
      <c r="E1732" s="35"/>
      <c r="F1732" s="35"/>
      <c r="G1732" s="35"/>
      <c r="H1732" s="35"/>
      <c r="I1732" s="35"/>
      <c r="J1732" s="35"/>
      <c r="K1732" s="35"/>
      <c r="L1732" s="35"/>
      <c r="M1732" s="36"/>
      <c r="N1732" s="37"/>
      <c r="O1732" s="38"/>
      <c r="P1732" s="39"/>
    </row>
    <row r="1733" spans="1:16" ht="9.75" customHeight="1">
      <c r="A1733" s="5"/>
      <c r="B1733" s="33" t="s">
        <v>258</v>
      </c>
      <c r="C1733" s="33"/>
      <c r="D1733" s="34"/>
      <c r="E1733" s="35"/>
      <c r="F1733" s="35"/>
      <c r="G1733" s="35"/>
      <c r="H1733" s="35"/>
      <c r="I1733" s="35"/>
      <c r="J1733" s="35"/>
      <c r="K1733" s="35"/>
      <c r="L1733" s="35"/>
      <c r="M1733" s="36"/>
      <c r="N1733" s="37"/>
      <c r="O1733" s="38"/>
      <c r="P1733" s="39"/>
    </row>
    <row r="1734" spans="1:16" ht="9.75" customHeight="1">
      <c r="A1734" s="5"/>
      <c r="B1734" s="33" t="s">
        <v>258</v>
      </c>
      <c r="C1734" s="33"/>
      <c r="D1734" s="34"/>
      <c r="E1734" s="35"/>
      <c r="F1734" s="35"/>
      <c r="G1734" s="35"/>
      <c r="H1734" s="35"/>
      <c r="I1734" s="35"/>
      <c r="J1734" s="35"/>
      <c r="K1734" s="35"/>
      <c r="L1734" s="35"/>
      <c r="M1734" s="36"/>
      <c r="N1734" s="37"/>
      <c r="O1734" s="38"/>
      <c r="P1734" s="39"/>
    </row>
    <row r="1735" spans="1:16" ht="9.75" customHeight="1">
      <c r="A1735" s="5"/>
      <c r="B1735" s="33" t="s">
        <v>258</v>
      </c>
      <c r="C1735" s="33"/>
      <c r="D1735" s="34"/>
      <c r="E1735" s="35"/>
      <c r="F1735" s="35"/>
      <c r="G1735" s="35"/>
      <c r="H1735" s="35"/>
      <c r="I1735" s="35"/>
      <c r="J1735" s="35"/>
      <c r="K1735" s="35"/>
      <c r="L1735" s="35"/>
      <c r="M1735" s="36"/>
      <c r="N1735" s="37"/>
      <c r="O1735" s="38"/>
      <c r="P1735" s="39"/>
    </row>
    <row r="1736" spans="1:16" ht="9.75" customHeight="1">
      <c r="A1736" s="5"/>
      <c r="B1736" s="33" t="s">
        <v>93</v>
      </c>
      <c r="C1736" s="33">
        <v>1</v>
      </c>
      <c r="D1736" s="34">
        <v>0</v>
      </c>
      <c r="E1736" s="35">
        <v>0</v>
      </c>
      <c r="F1736" s="35">
        <v>0</v>
      </c>
      <c r="G1736" s="35">
        <v>0</v>
      </c>
      <c r="H1736" s="35">
        <v>0</v>
      </c>
      <c r="I1736" s="35">
        <v>0</v>
      </c>
      <c r="J1736" s="35">
        <v>0</v>
      </c>
      <c r="K1736" s="35">
        <v>0</v>
      </c>
      <c r="L1736" s="35">
        <v>1</v>
      </c>
      <c r="M1736" s="36">
        <v>1</v>
      </c>
      <c r="N1736" s="37">
        <f>MIN(D1736:M1736)</f>
        <v>0</v>
      </c>
      <c r="O1736" s="38">
        <f>C1736-N1736</f>
        <v>1</v>
      </c>
      <c r="P1736" s="39">
        <f>O1736/C1736</f>
        <v>1</v>
      </c>
    </row>
    <row r="1737" spans="1:16" ht="9.75" customHeight="1">
      <c r="A1737" s="5"/>
      <c r="B1737" s="33" t="s">
        <v>254</v>
      </c>
      <c r="C1737" s="33">
        <v>4</v>
      </c>
      <c r="D1737" s="34">
        <v>2</v>
      </c>
      <c r="E1737" s="35">
        <v>2</v>
      </c>
      <c r="F1737" s="35">
        <v>2</v>
      </c>
      <c r="G1737" s="35">
        <v>0</v>
      </c>
      <c r="H1737" s="35">
        <v>1</v>
      </c>
      <c r="I1737" s="35">
        <v>0</v>
      </c>
      <c r="J1737" s="35">
        <v>0</v>
      </c>
      <c r="K1737" s="35">
        <v>1</v>
      </c>
      <c r="L1737" s="35">
        <v>0</v>
      </c>
      <c r="M1737" s="36">
        <v>0</v>
      </c>
      <c r="N1737" s="37">
        <f>MIN(D1737:M1737)</f>
        <v>0</v>
      </c>
      <c r="O1737" s="38">
        <f>C1737-N1737</f>
        <v>4</v>
      </c>
      <c r="P1737" s="39">
        <f>O1737/C1737</f>
        <v>1</v>
      </c>
    </row>
    <row r="1738" spans="1:16" ht="9.75" customHeight="1">
      <c r="A1738" s="5"/>
      <c r="B1738" s="33" t="s">
        <v>255</v>
      </c>
      <c r="C1738" s="33"/>
      <c r="D1738" s="34"/>
      <c r="E1738" s="35"/>
      <c r="F1738" s="35"/>
      <c r="G1738" s="35"/>
      <c r="H1738" s="35"/>
      <c r="I1738" s="35"/>
      <c r="J1738" s="35"/>
      <c r="K1738" s="35"/>
      <c r="L1738" s="35"/>
      <c r="M1738" s="36"/>
      <c r="N1738" s="37"/>
      <c r="O1738" s="38"/>
      <c r="P1738" s="39"/>
    </row>
    <row r="1739" spans="1:16" ht="9.75" customHeight="1">
      <c r="A1739" s="5"/>
      <c r="B1739" s="33" t="s">
        <v>5</v>
      </c>
      <c r="C1739" s="33"/>
      <c r="D1739" s="34"/>
      <c r="E1739" s="35"/>
      <c r="F1739" s="35"/>
      <c r="G1739" s="35"/>
      <c r="H1739" s="35"/>
      <c r="I1739" s="35"/>
      <c r="J1739" s="35"/>
      <c r="K1739" s="35"/>
      <c r="L1739" s="35"/>
      <c r="M1739" s="36"/>
      <c r="N1739" s="37"/>
      <c r="O1739" s="38"/>
      <c r="P1739" s="39"/>
    </row>
    <row r="1740" spans="1:16" ht="9.75" customHeight="1">
      <c r="A1740" s="40"/>
      <c r="B1740" s="41" t="s">
        <v>6</v>
      </c>
      <c r="C1740" s="41">
        <f aca="true" t="shared" si="122" ref="C1740:M1740">SUM(C1724:C1739)</f>
        <v>12</v>
      </c>
      <c r="D1740" s="42">
        <f t="shared" si="122"/>
        <v>6</v>
      </c>
      <c r="E1740" s="43">
        <f t="shared" si="122"/>
        <v>4</v>
      </c>
      <c r="F1740" s="43">
        <f t="shared" si="122"/>
        <v>4</v>
      </c>
      <c r="G1740" s="43">
        <f t="shared" si="122"/>
        <v>2</v>
      </c>
      <c r="H1740" s="43">
        <f t="shared" si="122"/>
        <v>3</v>
      </c>
      <c r="I1740" s="43">
        <f t="shared" si="122"/>
        <v>3</v>
      </c>
      <c r="J1740" s="43">
        <f t="shared" si="122"/>
        <v>3</v>
      </c>
      <c r="K1740" s="43">
        <f t="shared" si="122"/>
        <v>4</v>
      </c>
      <c r="L1740" s="43">
        <f t="shared" si="122"/>
        <v>3</v>
      </c>
      <c r="M1740" s="44">
        <f t="shared" si="122"/>
        <v>3</v>
      </c>
      <c r="N1740" s="45">
        <f>MIN(D1740:M1740)</f>
        <v>2</v>
      </c>
      <c r="O1740" s="46">
        <f>C1740-N1740</f>
        <v>10</v>
      </c>
      <c r="P1740" s="47">
        <f>O1740/C1740</f>
        <v>0.8333333333333334</v>
      </c>
    </row>
    <row r="1741" spans="1:16" ht="9.75" customHeight="1">
      <c r="A1741" s="32" t="s">
        <v>79</v>
      </c>
      <c r="B1741" s="48" t="s">
        <v>0</v>
      </c>
      <c r="C1741" s="48"/>
      <c r="D1741" s="49"/>
      <c r="E1741" s="50"/>
      <c r="F1741" s="50"/>
      <c r="G1741" s="50"/>
      <c r="H1741" s="50"/>
      <c r="I1741" s="50"/>
      <c r="J1741" s="50"/>
      <c r="K1741" s="50"/>
      <c r="L1741" s="50"/>
      <c r="M1741" s="51"/>
      <c r="N1741" s="52"/>
      <c r="O1741" s="53"/>
      <c r="P1741" s="54"/>
    </row>
    <row r="1742" spans="1:16" ht="9.75" customHeight="1">
      <c r="A1742" s="5"/>
      <c r="B1742" s="33" t="s">
        <v>1</v>
      </c>
      <c r="C1742" s="33"/>
      <c r="D1742" s="34"/>
      <c r="E1742" s="35"/>
      <c r="F1742" s="35"/>
      <c r="G1742" s="35"/>
      <c r="H1742" s="35"/>
      <c r="I1742" s="35"/>
      <c r="J1742" s="35"/>
      <c r="K1742" s="35"/>
      <c r="L1742" s="35"/>
      <c r="M1742" s="36"/>
      <c r="N1742" s="37"/>
      <c r="O1742" s="38"/>
      <c r="P1742" s="39"/>
    </row>
    <row r="1743" spans="1:16" ht="9.75" customHeight="1">
      <c r="A1743" s="5"/>
      <c r="B1743" s="33" t="s">
        <v>2</v>
      </c>
      <c r="C1743" s="33"/>
      <c r="D1743" s="34"/>
      <c r="E1743" s="35"/>
      <c r="F1743" s="35"/>
      <c r="G1743" s="35"/>
      <c r="H1743" s="35"/>
      <c r="I1743" s="35"/>
      <c r="J1743" s="35"/>
      <c r="K1743" s="35"/>
      <c r="L1743" s="35"/>
      <c r="M1743" s="36"/>
      <c r="N1743" s="37"/>
      <c r="O1743" s="38"/>
      <c r="P1743" s="39"/>
    </row>
    <row r="1744" spans="1:16" ht="9.75" customHeight="1">
      <c r="A1744" s="5"/>
      <c r="B1744" s="33" t="s">
        <v>460</v>
      </c>
      <c r="C1744" s="33"/>
      <c r="D1744" s="34"/>
      <c r="E1744" s="35"/>
      <c r="F1744" s="35"/>
      <c r="G1744" s="35"/>
      <c r="H1744" s="35"/>
      <c r="I1744" s="35"/>
      <c r="J1744" s="35"/>
      <c r="K1744" s="35"/>
      <c r="L1744" s="35"/>
      <c r="M1744" s="36"/>
      <c r="N1744" s="37"/>
      <c r="O1744" s="38"/>
      <c r="P1744" s="39"/>
    </row>
    <row r="1745" spans="1:16" ht="9.75" customHeight="1">
      <c r="A1745" s="5"/>
      <c r="B1745" s="33" t="s">
        <v>460</v>
      </c>
      <c r="C1745" s="33"/>
      <c r="D1745" s="34"/>
      <c r="E1745" s="35"/>
      <c r="F1745" s="35"/>
      <c r="G1745" s="35"/>
      <c r="H1745" s="35"/>
      <c r="I1745" s="35"/>
      <c r="J1745" s="35"/>
      <c r="K1745" s="35"/>
      <c r="L1745" s="35"/>
      <c r="M1745" s="36"/>
      <c r="N1745" s="37"/>
      <c r="O1745" s="38"/>
      <c r="P1745" s="39"/>
    </row>
    <row r="1746" spans="1:16" ht="9.75" customHeight="1">
      <c r="A1746" s="5"/>
      <c r="B1746" s="33" t="s">
        <v>4</v>
      </c>
      <c r="C1746" s="33">
        <v>4</v>
      </c>
      <c r="D1746" s="34">
        <v>3</v>
      </c>
      <c r="E1746" s="35">
        <v>2</v>
      </c>
      <c r="F1746" s="35">
        <v>2</v>
      </c>
      <c r="G1746" s="35">
        <v>2</v>
      </c>
      <c r="H1746" s="35">
        <v>1</v>
      </c>
      <c r="I1746" s="35">
        <v>1</v>
      </c>
      <c r="J1746" s="35">
        <v>1</v>
      </c>
      <c r="K1746" s="35">
        <v>1</v>
      </c>
      <c r="L1746" s="35">
        <v>1</v>
      </c>
      <c r="M1746" s="36">
        <v>1</v>
      </c>
      <c r="N1746" s="37">
        <f>MIN(D1746:M1746)</f>
        <v>1</v>
      </c>
      <c r="O1746" s="38">
        <f>C1746-N1746</f>
        <v>3</v>
      </c>
      <c r="P1746" s="39">
        <f>O1746/C1746</f>
        <v>0.75</v>
      </c>
    </row>
    <row r="1747" spans="1:16" ht="9.75" customHeight="1">
      <c r="A1747" s="5"/>
      <c r="B1747" s="33" t="s">
        <v>258</v>
      </c>
      <c r="C1747" s="33"/>
      <c r="D1747" s="34"/>
      <c r="E1747" s="35"/>
      <c r="F1747" s="35"/>
      <c r="G1747" s="35"/>
      <c r="H1747" s="35"/>
      <c r="I1747" s="35"/>
      <c r="J1747" s="35"/>
      <c r="K1747" s="35"/>
      <c r="L1747" s="35"/>
      <c r="M1747" s="36"/>
      <c r="N1747" s="37"/>
      <c r="O1747" s="38"/>
      <c r="P1747" s="39"/>
    </row>
    <row r="1748" spans="1:16" ht="9.75" customHeight="1">
      <c r="A1748" s="5"/>
      <c r="B1748" s="33" t="s">
        <v>258</v>
      </c>
      <c r="C1748" s="33"/>
      <c r="D1748" s="34"/>
      <c r="E1748" s="35"/>
      <c r="F1748" s="35"/>
      <c r="G1748" s="35"/>
      <c r="H1748" s="35"/>
      <c r="I1748" s="35"/>
      <c r="J1748" s="35"/>
      <c r="K1748" s="35"/>
      <c r="L1748" s="35"/>
      <c r="M1748" s="36"/>
      <c r="N1748" s="37"/>
      <c r="O1748" s="38"/>
      <c r="P1748" s="39"/>
    </row>
    <row r="1749" spans="1:16" ht="9.75" customHeight="1">
      <c r="A1749" s="5"/>
      <c r="B1749" s="33" t="s">
        <v>258</v>
      </c>
      <c r="C1749" s="33"/>
      <c r="D1749" s="34"/>
      <c r="E1749" s="35"/>
      <c r="F1749" s="35"/>
      <c r="G1749" s="35"/>
      <c r="H1749" s="35"/>
      <c r="I1749" s="35"/>
      <c r="J1749" s="35"/>
      <c r="K1749" s="35"/>
      <c r="L1749" s="35"/>
      <c r="M1749" s="36"/>
      <c r="N1749" s="37"/>
      <c r="O1749" s="38"/>
      <c r="P1749" s="39"/>
    </row>
    <row r="1750" spans="1:16" ht="9.75" customHeight="1">
      <c r="A1750" s="5"/>
      <c r="B1750" s="33" t="s">
        <v>258</v>
      </c>
      <c r="C1750" s="33"/>
      <c r="D1750" s="34"/>
      <c r="E1750" s="35"/>
      <c r="F1750" s="35"/>
      <c r="G1750" s="35"/>
      <c r="H1750" s="35"/>
      <c r="I1750" s="35"/>
      <c r="J1750" s="35"/>
      <c r="K1750" s="35"/>
      <c r="L1750" s="35"/>
      <c r="M1750" s="36"/>
      <c r="N1750" s="37"/>
      <c r="O1750" s="38"/>
      <c r="P1750" s="39"/>
    </row>
    <row r="1751" spans="1:16" ht="9.75" customHeight="1">
      <c r="A1751" s="5"/>
      <c r="B1751" s="33" t="s">
        <v>258</v>
      </c>
      <c r="C1751" s="33"/>
      <c r="D1751" s="34"/>
      <c r="E1751" s="35"/>
      <c r="F1751" s="35"/>
      <c r="G1751" s="35"/>
      <c r="H1751" s="35"/>
      <c r="I1751" s="35"/>
      <c r="J1751" s="35"/>
      <c r="K1751" s="35"/>
      <c r="L1751" s="35"/>
      <c r="M1751" s="36"/>
      <c r="N1751" s="37"/>
      <c r="O1751" s="38"/>
      <c r="P1751" s="39"/>
    </row>
    <row r="1752" spans="1:16" ht="9.75" customHeight="1">
      <c r="A1752" s="5"/>
      <c r="B1752" s="33" t="s">
        <v>258</v>
      </c>
      <c r="C1752" s="33"/>
      <c r="D1752" s="34"/>
      <c r="E1752" s="35"/>
      <c r="F1752" s="35"/>
      <c r="G1752" s="35"/>
      <c r="H1752" s="35"/>
      <c r="I1752" s="35"/>
      <c r="J1752" s="35"/>
      <c r="K1752" s="35"/>
      <c r="L1752" s="35"/>
      <c r="M1752" s="36"/>
      <c r="N1752" s="37"/>
      <c r="O1752" s="38"/>
      <c r="P1752" s="39"/>
    </row>
    <row r="1753" spans="1:16" ht="9.75" customHeight="1">
      <c r="A1753" s="5"/>
      <c r="B1753" s="33" t="s">
        <v>93</v>
      </c>
      <c r="C1753" s="33">
        <v>2</v>
      </c>
      <c r="D1753" s="34">
        <v>0</v>
      </c>
      <c r="E1753" s="35">
        <v>0</v>
      </c>
      <c r="F1753" s="35">
        <v>0</v>
      </c>
      <c r="G1753" s="35">
        <v>0</v>
      </c>
      <c r="H1753" s="35">
        <v>0</v>
      </c>
      <c r="I1753" s="35">
        <v>2</v>
      </c>
      <c r="J1753" s="35">
        <v>2</v>
      </c>
      <c r="K1753" s="35">
        <v>2</v>
      </c>
      <c r="L1753" s="35">
        <v>2</v>
      </c>
      <c r="M1753" s="36">
        <v>2</v>
      </c>
      <c r="N1753" s="37">
        <f>MIN(D1753:M1753)</f>
        <v>0</v>
      </c>
      <c r="O1753" s="38">
        <f>C1753-N1753</f>
        <v>2</v>
      </c>
      <c r="P1753" s="39">
        <f>O1753/C1753</f>
        <v>1</v>
      </c>
    </row>
    <row r="1754" spans="1:16" ht="9.75" customHeight="1">
      <c r="A1754" s="5"/>
      <c r="B1754" s="33" t="s">
        <v>254</v>
      </c>
      <c r="C1754" s="33"/>
      <c r="D1754" s="34"/>
      <c r="E1754" s="35"/>
      <c r="F1754" s="35"/>
      <c r="G1754" s="35"/>
      <c r="H1754" s="35"/>
      <c r="I1754" s="35"/>
      <c r="J1754" s="35"/>
      <c r="K1754" s="35"/>
      <c r="L1754" s="35"/>
      <c r="M1754" s="36"/>
      <c r="N1754" s="37"/>
      <c r="O1754" s="38"/>
      <c r="P1754" s="39"/>
    </row>
    <row r="1755" spans="1:16" ht="9.75" customHeight="1">
      <c r="A1755" s="5"/>
      <c r="B1755" s="33" t="s">
        <v>255</v>
      </c>
      <c r="C1755" s="33">
        <v>2</v>
      </c>
      <c r="D1755" s="34">
        <v>1</v>
      </c>
      <c r="E1755" s="35">
        <v>1</v>
      </c>
      <c r="F1755" s="35">
        <v>1</v>
      </c>
      <c r="G1755" s="35">
        <v>1</v>
      </c>
      <c r="H1755" s="35">
        <v>1</v>
      </c>
      <c r="I1755" s="35">
        <v>1</v>
      </c>
      <c r="J1755" s="35">
        <v>1</v>
      </c>
      <c r="K1755" s="35">
        <v>1</v>
      </c>
      <c r="L1755" s="35">
        <v>1</v>
      </c>
      <c r="M1755" s="36">
        <v>2</v>
      </c>
      <c r="N1755" s="37">
        <f>MIN(D1755:M1755)</f>
        <v>1</v>
      </c>
      <c r="O1755" s="38">
        <f>C1755-N1755</f>
        <v>1</v>
      </c>
      <c r="P1755" s="39">
        <f>O1755/C1755</f>
        <v>0.5</v>
      </c>
    </row>
    <row r="1756" spans="1:16" ht="9.75" customHeight="1">
      <c r="A1756" s="5"/>
      <c r="B1756" s="33" t="s">
        <v>5</v>
      </c>
      <c r="C1756" s="33"/>
      <c r="D1756" s="34"/>
      <c r="E1756" s="35"/>
      <c r="F1756" s="35"/>
      <c r="G1756" s="35"/>
      <c r="H1756" s="35"/>
      <c r="I1756" s="35"/>
      <c r="J1756" s="35"/>
      <c r="K1756" s="35"/>
      <c r="L1756" s="35"/>
      <c r="M1756" s="36"/>
      <c r="N1756" s="37"/>
      <c r="O1756" s="38"/>
      <c r="P1756" s="39"/>
    </row>
    <row r="1757" spans="1:16" ht="9.75" customHeight="1">
      <c r="A1757" s="40"/>
      <c r="B1757" s="41" t="s">
        <v>6</v>
      </c>
      <c r="C1757" s="41">
        <f aca="true" t="shared" si="123" ref="C1757:M1757">SUM(C1741:C1756)</f>
        <v>8</v>
      </c>
      <c r="D1757" s="42">
        <f t="shared" si="123"/>
        <v>4</v>
      </c>
      <c r="E1757" s="43">
        <f t="shared" si="123"/>
        <v>3</v>
      </c>
      <c r="F1757" s="43">
        <f t="shared" si="123"/>
        <v>3</v>
      </c>
      <c r="G1757" s="43">
        <f t="shared" si="123"/>
        <v>3</v>
      </c>
      <c r="H1757" s="43">
        <f t="shared" si="123"/>
        <v>2</v>
      </c>
      <c r="I1757" s="43">
        <f t="shared" si="123"/>
        <v>4</v>
      </c>
      <c r="J1757" s="43">
        <f t="shared" si="123"/>
        <v>4</v>
      </c>
      <c r="K1757" s="43">
        <f t="shared" si="123"/>
        <v>4</v>
      </c>
      <c r="L1757" s="43">
        <f t="shared" si="123"/>
        <v>4</v>
      </c>
      <c r="M1757" s="44">
        <f t="shared" si="123"/>
        <v>5</v>
      </c>
      <c r="N1757" s="45">
        <f>MIN(D1757:M1757)</f>
        <v>2</v>
      </c>
      <c r="O1757" s="46">
        <f>C1757-N1757</f>
        <v>6</v>
      </c>
      <c r="P1757" s="47">
        <f>O1757/C1757</f>
        <v>0.75</v>
      </c>
    </row>
    <row r="1758" spans="1:16" ht="9.75" customHeight="1">
      <c r="A1758" s="32" t="s">
        <v>489</v>
      </c>
      <c r="B1758" s="48" t="s">
        <v>0</v>
      </c>
      <c r="C1758" s="48"/>
      <c r="D1758" s="49"/>
      <c r="E1758" s="50"/>
      <c r="F1758" s="50"/>
      <c r="G1758" s="50"/>
      <c r="H1758" s="50"/>
      <c r="I1758" s="50"/>
      <c r="J1758" s="50"/>
      <c r="K1758" s="50"/>
      <c r="L1758" s="50"/>
      <c r="M1758" s="51"/>
      <c r="N1758" s="52"/>
      <c r="O1758" s="53"/>
      <c r="P1758" s="54"/>
    </row>
    <row r="1759" spans="1:16" ht="9.75" customHeight="1">
      <c r="A1759" s="5"/>
      <c r="B1759" s="33" t="s">
        <v>1</v>
      </c>
      <c r="C1759" s="33"/>
      <c r="D1759" s="34"/>
      <c r="E1759" s="35"/>
      <c r="F1759" s="35"/>
      <c r="G1759" s="35"/>
      <c r="H1759" s="35"/>
      <c r="I1759" s="35"/>
      <c r="J1759" s="35"/>
      <c r="K1759" s="35"/>
      <c r="L1759" s="35"/>
      <c r="M1759" s="36"/>
      <c r="N1759" s="37"/>
      <c r="O1759" s="38"/>
      <c r="P1759" s="39"/>
    </row>
    <row r="1760" spans="1:16" ht="9.75" customHeight="1">
      <c r="A1760" s="5"/>
      <c r="B1760" s="33" t="s">
        <v>2</v>
      </c>
      <c r="C1760" s="33"/>
      <c r="D1760" s="34"/>
      <c r="E1760" s="35"/>
      <c r="F1760" s="35"/>
      <c r="G1760" s="35"/>
      <c r="H1760" s="35"/>
      <c r="I1760" s="35"/>
      <c r="J1760" s="35"/>
      <c r="K1760" s="35"/>
      <c r="L1760" s="35"/>
      <c r="M1760" s="36"/>
      <c r="N1760" s="37"/>
      <c r="O1760" s="38"/>
      <c r="P1760" s="39"/>
    </row>
    <row r="1761" spans="1:16" ht="9.75" customHeight="1">
      <c r="A1761" s="5"/>
      <c r="B1761" s="33" t="s">
        <v>460</v>
      </c>
      <c r="C1761" s="33"/>
      <c r="D1761" s="34"/>
      <c r="E1761" s="35"/>
      <c r="F1761" s="35"/>
      <c r="G1761" s="35"/>
      <c r="H1761" s="35"/>
      <c r="I1761" s="35"/>
      <c r="J1761" s="35"/>
      <c r="K1761" s="35"/>
      <c r="L1761" s="35"/>
      <c r="M1761" s="36"/>
      <c r="N1761" s="37"/>
      <c r="O1761" s="38"/>
      <c r="P1761" s="39"/>
    </row>
    <row r="1762" spans="1:16" ht="9.75" customHeight="1">
      <c r="A1762" s="5"/>
      <c r="B1762" s="33" t="s">
        <v>460</v>
      </c>
      <c r="C1762" s="33"/>
      <c r="D1762" s="34"/>
      <c r="E1762" s="35"/>
      <c r="F1762" s="35"/>
      <c r="G1762" s="35"/>
      <c r="H1762" s="35"/>
      <c r="I1762" s="35"/>
      <c r="J1762" s="35"/>
      <c r="K1762" s="35"/>
      <c r="L1762" s="35"/>
      <c r="M1762" s="36"/>
      <c r="N1762" s="37"/>
      <c r="O1762" s="38"/>
      <c r="P1762" s="39"/>
    </row>
    <row r="1763" spans="1:16" ht="9.75" customHeight="1">
      <c r="A1763" s="5"/>
      <c r="B1763" s="33" t="s">
        <v>4</v>
      </c>
      <c r="C1763" s="33"/>
      <c r="D1763" s="34"/>
      <c r="E1763" s="35"/>
      <c r="F1763" s="35"/>
      <c r="G1763" s="35"/>
      <c r="H1763" s="35"/>
      <c r="I1763" s="35"/>
      <c r="J1763" s="35"/>
      <c r="K1763" s="35"/>
      <c r="L1763" s="35"/>
      <c r="M1763" s="36"/>
      <c r="N1763" s="37"/>
      <c r="O1763" s="38"/>
      <c r="P1763" s="39"/>
    </row>
    <row r="1764" spans="1:16" ht="9.75" customHeight="1">
      <c r="A1764" s="5"/>
      <c r="B1764" s="33" t="s">
        <v>258</v>
      </c>
      <c r="C1764" s="33"/>
      <c r="D1764" s="34"/>
      <c r="E1764" s="35"/>
      <c r="F1764" s="35"/>
      <c r="G1764" s="35"/>
      <c r="H1764" s="35"/>
      <c r="I1764" s="35"/>
      <c r="J1764" s="35"/>
      <c r="K1764" s="35"/>
      <c r="L1764" s="35"/>
      <c r="M1764" s="36"/>
      <c r="N1764" s="37"/>
      <c r="O1764" s="38"/>
      <c r="P1764" s="39"/>
    </row>
    <row r="1765" spans="1:16" ht="9.75" customHeight="1">
      <c r="A1765" s="5"/>
      <c r="B1765" s="33" t="s">
        <v>258</v>
      </c>
      <c r="C1765" s="33"/>
      <c r="D1765" s="34"/>
      <c r="E1765" s="35"/>
      <c r="F1765" s="35"/>
      <c r="G1765" s="35"/>
      <c r="H1765" s="35"/>
      <c r="I1765" s="35"/>
      <c r="J1765" s="35"/>
      <c r="K1765" s="35"/>
      <c r="L1765" s="35"/>
      <c r="M1765" s="36"/>
      <c r="N1765" s="37"/>
      <c r="O1765" s="38"/>
      <c r="P1765" s="39"/>
    </row>
    <row r="1766" spans="1:16" ht="9.75" customHeight="1">
      <c r="A1766" s="5"/>
      <c r="B1766" s="33" t="s">
        <v>258</v>
      </c>
      <c r="C1766" s="33"/>
      <c r="D1766" s="34"/>
      <c r="E1766" s="35"/>
      <c r="F1766" s="35"/>
      <c r="G1766" s="35"/>
      <c r="H1766" s="35"/>
      <c r="I1766" s="35"/>
      <c r="J1766" s="35"/>
      <c r="K1766" s="35"/>
      <c r="L1766" s="35"/>
      <c r="M1766" s="36"/>
      <c r="N1766" s="37"/>
      <c r="O1766" s="38"/>
      <c r="P1766" s="39"/>
    </row>
    <row r="1767" spans="1:16" ht="9.75" customHeight="1">
      <c r="A1767" s="5"/>
      <c r="B1767" s="33" t="s">
        <v>258</v>
      </c>
      <c r="C1767" s="33"/>
      <c r="D1767" s="34"/>
      <c r="E1767" s="35"/>
      <c r="F1767" s="35"/>
      <c r="G1767" s="35"/>
      <c r="H1767" s="35"/>
      <c r="I1767" s="35"/>
      <c r="J1767" s="35"/>
      <c r="K1767" s="35"/>
      <c r="L1767" s="35"/>
      <c r="M1767" s="36"/>
      <c r="N1767" s="37"/>
      <c r="O1767" s="38"/>
      <c r="P1767" s="39"/>
    </row>
    <row r="1768" spans="1:16" ht="9.75" customHeight="1">
      <c r="A1768" s="5"/>
      <c r="B1768" s="33" t="s">
        <v>258</v>
      </c>
      <c r="C1768" s="33"/>
      <c r="D1768" s="34"/>
      <c r="E1768" s="35"/>
      <c r="F1768" s="35"/>
      <c r="G1768" s="35"/>
      <c r="H1768" s="35"/>
      <c r="I1768" s="35"/>
      <c r="J1768" s="35"/>
      <c r="K1768" s="35"/>
      <c r="L1768" s="35"/>
      <c r="M1768" s="36"/>
      <c r="N1768" s="37"/>
      <c r="O1768" s="38"/>
      <c r="P1768" s="39"/>
    </row>
    <row r="1769" spans="1:16" ht="9.75" customHeight="1">
      <c r="A1769" s="5"/>
      <c r="B1769" s="33" t="s">
        <v>258</v>
      </c>
      <c r="C1769" s="33"/>
      <c r="D1769" s="34"/>
      <c r="E1769" s="35"/>
      <c r="F1769" s="35"/>
      <c r="G1769" s="35"/>
      <c r="H1769" s="35"/>
      <c r="I1769" s="35"/>
      <c r="J1769" s="35"/>
      <c r="K1769" s="35"/>
      <c r="L1769" s="35"/>
      <c r="M1769" s="36"/>
      <c r="N1769" s="37"/>
      <c r="O1769" s="38"/>
      <c r="P1769" s="39"/>
    </row>
    <row r="1770" spans="1:16" ht="9.75" customHeight="1">
      <c r="A1770" s="5"/>
      <c r="B1770" s="33" t="s">
        <v>93</v>
      </c>
      <c r="C1770" s="33"/>
      <c r="D1770" s="34"/>
      <c r="E1770" s="35"/>
      <c r="F1770" s="35"/>
      <c r="G1770" s="35"/>
      <c r="H1770" s="35"/>
      <c r="I1770" s="35"/>
      <c r="J1770" s="35"/>
      <c r="K1770" s="35"/>
      <c r="L1770" s="35"/>
      <c r="M1770" s="36"/>
      <c r="N1770" s="37"/>
      <c r="O1770" s="38"/>
      <c r="P1770" s="39"/>
    </row>
    <row r="1771" spans="1:16" ht="9.75" customHeight="1">
      <c r="A1771" s="5"/>
      <c r="B1771" s="33" t="s">
        <v>254</v>
      </c>
      <c r="C1771" s="33"/>
      <c r="D1771" s="34"/>
      <c r="E1771" s="35"/>
      <c r="F1771" s="35"/>
      <c r="G1771" s="35"/>
      <c r="H1771" s="35"/>
      <c r="I1771" s="35"/>
      <c r="J1771" s="35"/>
      <c r="K1771" s="35"/>
      <c r="L1771" s="35"/>
      <c r="M1771" s="36"/>
      <c r="N1771" s="37"/>
      <c r="O1771" s="38"/>
      <c r="P1771" s="39"/>
    </row>
    <row r="1772" spans="1:16" ht="9.75" customHeight="1">
      <c r="A1772" s="5"/>
      <c r="B1772" s="33" t="s">
        <v>255</v>
      </c>
      <c r="C1772" s="33">
        <v>2</v>
      </c>
      <c r="D1772" s="34">
        <v>2</v>
      </c>
      <c r="E1772" s="35">
        <v>1</v>
      </c>
      <c r="F1772" s="35">
        <v>0</v>
      </c>
      <c r="G1772" s="35">
        <v>0</v>
      </c>
      <c r="H1772" s="35">
        <v>0</v>
      </c>
      <c r="I1772" s="35">
        <v>0</v>
      </c>
      <c r="J1772" s="35">
        <v>1</v>
      </c>
      <c r="K1772" s="35">
        <v>1</v>
      </c>
      <c r="L1772" s="35">
        <v>1</v>
      </c>
      <c r="M1772" s="36">
        <v>1</v>
      </c>
      <c r="N1772" s="37">
        <f>MIN(D1772:M1772)</f>
        <v>0</v>
      </c>
      <c r="O1772" s="38">
        <f>C1772-N1772</f>
        <v>2</v>
      </c>
      <c r="P1772" s="39">
        <f>O1772/C1772</f>
        <v>1</v>
      </c>
    </row>
    <row r="1773" spans="1:16" ht="9.75" customHeight="1">
      <c r="A1773" s="5"/>
      <c r="B1773" s="33" t="s">
        <v>5</v>
      </c>
      <c r="C1773" s="33"/>
      <c r="D1773" s="34"/>
      <c r="E1773" s="35"/>
      <c r="F1773" s="35"/>
      <c r="G1773" s="35"/>
      <c r="H1773" s="35"/>
      <c r="I1773" s="35"/>
      <c r="J1773" s="35"/>
      <c r="K1773" s="35"/>
      <c r="L1773" s="35"/>
      <c r="M1773" s="36"/>
      <c r="N1773" s="37"/>
      <c r="O1773" s="38"/>
      <c r="P1773" s="39"/>
    </row>
    <row r="1774" spans="1:16" ht="9.75" customHeight="1">
      <c r="A1774" s="40"/>
      <c r="B1774" s="41" t="s">
        <v>6</v>
      </c>
      <c r="C1774" s="41">
        <f aca="true" t="shared" si="124" ref="C1774:M1774">SUM(C1758:C1773)</f>
        <v>2</v>
      </c>
      <c r="D1774" s="42">
        <f t="shared" si="124"/>
        <v>2</v>
      </c>
      <c r="E1774" s="43">
        <f t="shared" si="124"/>
        <v>1</v>
      </c>
      <c r="F1774" s="43">
        <f t="shared" si="124"/>
        <v>0</v>
      </c>
      <c r="G1774" s="43">
        <f t="shared" si="124"/>
        <v>0</v>
      </c>
      <c r="H1774" s="43">
        <f t="shared" si="124"/>
        <v>0</v>
      </c>
      <c r="I1774" s="43">
        <f t="shared" si="124"/>
        <v>0</v>
      </c>
      <c r="J1774" s="43">
        <f t="shared" si="124"/>
        <v>1</v>
      </c>
      <c r="K1774" s="43">
        <f t="shared" si="124"/>
        <v>1</v>
      </c>
      <c r="L1774" s="43">
        <f t="shared" si="124"/>
        <v>1</v>
      </c>
      <c r="M1774" s="44">
        <f t="shared" si="124"/>
        <v>1</v>
      </c>
      <c r="N1774" s="45">
        <f>MIN(D1774:M1774)</f>
        <v>0</v>
      </c>
      <c r="O1774" s="46">
        <f>C1774-N1774</f>
        <v>2</v>
      </c>
      <c r="P1774" s="47">
        <f>O1774/C1774</f>
        <v>1</v>
      </c>
    </row>
    <row r="1775" spans="1:16" ht="9.75" customHeight="1">
      <c r="A1775" s="32" t="s">
        <v>503</v>
      </c>
      <c r="B1775" s="48" t="s">
        <v>0</v>
      </c>
      <c r="C1775" s="48"/>
      <c r="D1775" s="49"/>
      <c r="E1775" s="50"/>
      <c r="F1775" s="50"/>
      <c r="G1775" s="50"/>
      <c r="H1775" s="50"/>
      <c r="I1775" s="50"/>
      <c r="J1775" s="50"/>
      <c r="K1775" s="50"/>
      <c r="L1775" s="50"/>
      <c r="M1775" s="51"/>
      <c r="N1775" s="52"/>
      <c r="O1775" s="53"/>
      <c r="P1775" s="54"/>
    </row>
    <row r="1776" spans="1:16" ht="9.75" customHeight="1">
      <c r="A1776" s="5"/>
      <c r="B1776" s="33" t="s">
        <v>1</v>
      </c>
      <c r="C1776" s="33"/>
      <c r="D1776" s="34"/>
      <c r="E1776" s="35"/>
      <c r="F1776" s="35"/>
      <c r="G1776" s="35"/>
      <c r="H1776" s="35"/>
      <c r="I1776" s="35"/>
      <c r="J1776" s="35"/>
      <c r="K1776" s="35"/>
      <c r="L1776" s="35"/>
      <c r="M1776" s="36"/>
      <c r="N1776" s="37"/>
      <c r="O1776" s="38"/>
      <c r="P1776" s="39"/>
    </row>
    <row r="1777" spans="1:16" ht="9.75" customHeight="1">
      <c r="A1777" s="5"/>
      <c r="B1777" s="33" t="s">
        <v>2</v>
      </c>
      <c r="C1777" s="33"/>
      <c r="D1777" s="34"/>
      <c r="E1777" s="35"/>
      <c r="F1777" s="35"/>
      <c r="G1777" s="35"/>
      <c r="H1777" s="35"/>
      <c r="I1777" s="35"/>
      <c r="J1777" s="35"/>
      <c r="K1777" s="35"/>
      <c r="L1777" s="35"/>
      <c r="M1777" s="36"/>
      <c r="N1777" s="37"/>
      <c r="O1777" s="38"/>
      <c r="P1777" s="39"/>
    </row>
    <row r="1778" spans="1:16" ht="9.75" customHeight="1">
      <c r="A1778" s="5"/>
      <c r="B1778" s="33" t="s">
        <v>460</v>
      </c>
      <c r="C1778" s="33"/>
      <c r="D1778" s="34"/>
      <c r="E1778" s="35"/>
      <c r="F1778" s="35"/>
      <c r="G1778" s="35"/>
      <c r="H1778" s="35"/>
      <c r="I1778" s="35"/>
      <c r="J1778" s="35"/>
      <c r="K1778" s="35"/>
      <c r="L1778" s="35"/>
      <c r="M1778" s="36"/>
      <c r="N1778" s="37"/>
      <c r="O1778" s="38"/>
      <c r="P1778" s="39"/>
    </row>
    <row r="1779" spans="1:16" ht="9.75" customHeight="1">
      <c r="A1779" s="5"/>
      <c r="B1779" s="33" t="s">
        <v>460</v>
      </c>
      <c r="C1779" s="33"/>
      <c r="D1779" s="34"/>
      <c r="E1779" s="35"/>
      <c r="F1779" s="35"/>
      <c r="G1779" s="35"/>
      <c r="H1779" s="35"/>
      <c r="I1779" s="35"/>
      <c r="J1779" s="35"/>
      <c r="K1779" s="35"/>
      <c r="L1779" s="35"/>
      <c r="M1779" s="36"/>
      <c r="N1779" s="37"/>
      <c r="O1779" s="38"/>
      <c r="P1779" s="39"/>
    </row>
    <row r="1780" spans="1:16" ht="9.75" customHeight="1">
      <c r="A1780" s="5"/>
      <c r="B1780" s="33" t="s">
        <v>4</v>
      </c>
      <c r="C1780" s="33"/>
      <c r="D1780" s="34"/>
      <c r="E1780" s="35"/>
      <c r="F1780" s="35"/>
      <c r="G1780" s="35"/>
      <c r="H1780" s="35"/>
      <c r="I1780" s="35"/>
      <c r="J1780" s="35"/>
      <c r="K1780" s="35"/>
      <c r="L1780" s="35"/>
      <c r="M1780" s="36"/>
      <c r="N1780" s="37"/>
      <c r="O1780" s="38"/>
      <c r="P1780" s="39"/>
    </row>
    <row r="1781" spans="1:16" ht="9.75" customHeight="1">
      <c r="A1781" s="5"/>
      <c r="B1781" s="33" t="s">
        <v>409</v>
      </c>
      <c r="C1781" s="33">
        <v>2</v>
      </c>
      <c r="D1781" s="34">
        <v>1</v>
      </c>
      <c r="E1781" s="35">
        <v>1</v>
      </c>
      <c r="F1781" s="35">
        <v>1</v>
      </c>
      <c r="G1781" s="35">
        <v>1</v>
      </c>
      <c r="H1781" s="35">
        <v>1</v>
      </c>
      <c r="I1781" s="35">
        <v>1</v>
      </c>
      <c r="J1781" s="35">
        <v>1</v>
      </c>
      <c r="K1781" s="35">
        <v>1</v>
      </c>
      <c r="L1781" s="35">
        <v>1</v>
      </c>
      <c r="M1781" s="36">
        <v>1</v>
      </c>
      <c r="N1781" s="37">
        <f>MIN(D1781:M1781)</f>
        <v>1</v>
      </c>
      <c r="O1781" s="38">
        <f>C1781-N1781</f>
        <v>1</v>
      </c>
      <c r="P1781" s="39">
        <f>O1781/C1781</f>
        <v>0.5</v>
      </c>
    </row>
    <row r="1782" spans="1:16" ht="9.75" customHeight="1">
      <c r="A1782" s="5"/>
      <c r="B1782" s="33" t="s">
        <v>442</v>
      </c>
      <c r="C1782" s="33">
        <v>2</v>
      </c>
      <c r="D1782" s="34">
        <v>1</v>
      </c>
      <c r="E1782" s="35">
        <v>1</v>
      </c>
      <c r="F1782" s="35">
        <v>2</v>
      </c>
      <c r="G1782" s="35">
        <v>2</v>
      </c>
      <c r="H1782" s="35">
        <v>2</v>
      </c>
      <c r="I1782" s="35">
        <v>2</v>
      </c>
      <c r="J1782" s="35">
        <v>2</v>
      </c>
      <c r="K1782" s="35">
        <v>1</v>
      </c>
      <c r="L1782" s="35">
        <v>1</v>
      </c>
      <c r="M1782" s="36">
        <v>1</v>
      </c>
      <c r="N1782" s="37">
        <f>MIN(D1782:M1782)</f>
        <v>1</v>
      </c>
      <c r="O1782" s="38">
        <f>C1782-N1782</f>
        <v>1</v>
      </c>
      <c r="P1782" s="39">
        <f>O1782/C1782</f>
        <v>0.5</v>
      </c>
    </row>
    <row r="1783" spans="1:16" ht="9.75" customHeight="1">
      <c r="A1783" s="5"/>
      <c r="B1783" s="33" t="s">
        <v>258</v>
      </c>
      <c r="C1783" s="33"/>
      <c r="D1783" s="34"/>
      <c r="E1783" s="35"/>
      <c r="F1783" s="35"/>
      <c r="G1783" s="35"/>
      <c r="H1783" s="35"/>
      <c r="I1783" s="35"/>
      <c r="J1783" s="35"/>
      <c r="K1783" s="35"/>
      <c r="L1783" s="35"/>
      <c r="M1783" s="36"/>
      <c r="N1783" s="37"/>
      <c r="O1783" s="38"/>
      <c r="P1783" s="39"/>
    </row>
    <row r="1784" spans="1:16" ht="9.75" customHeight="1">
      <c r="A1784" s="5"/>
      <c r="B1784" s="33" t="s">
        <v>258</v>
      </c>
      <c r="C1784" s="33"/>
      <c r="D1784" s="34"/>
      <c r="E1784" s="35"/>
      <c r="F1784" s="35"/>
      <c r="G1784" s="35"/>
      <c r="H1784" s="35"/>
      <c r="I1784" s="35"/>
      <c r="J1784" s="35"/>
      <c r="K1784" s="35"/>
      <c r="L1784" s="35"/>
      <c r="M1784" s="36"/>
      <c r="N1784" s="37"/>
      <c r="O1784" s="38"/>
      <c r="P1784" s="39"/>
    </row>
    <row r="1785" spans="1:16" ht="9.75" customHeight="1">
      <c r="A1785" s="5"/>
      <c r="B1785" s="33" t="s">
        <v>258</v>
      </c>
      <c r="C1785" s="33"/>
      <c r="D1785" s="34"/>
      <c r="E1785" s="35"/>
      <c r="F1785" s="35"/>
      <c r="G1785" s="35"/>
      <c r="H1785" s="35"/>
      <c r="I1785" s="35"/>
      <c r="J1785" s="35"/>
      <c r="K1785" s="35"/>
      <c r="L1785" s="35"/>
      <c r="M1785" s="36"/>
      <c r="N1785" s="37"/>
      <c r="O1785" s="38"/>
      <c r="P1785" s="39"/>
    </row>
    <row r="1786" spans="1:16" ht="9.75" customHeight="1">
      <c r="A1786" s="5"/>
      <c r="B1786" s="33" t="s">
        <v>258</v>
      </c>
      <c r="C1786" s="33"/>
      <c r="D1786" s="34"/>
      <c r="E1786" s="35"/>
      <c r="F1786" s="35"/>
      <c r="G1786" s="35"/>
      <c r="H1786" s="35"/>
      <c r="I1786" s="35"/>
      <c r="J1786" s="35"/>
      <c r="K1786" s="35"/>
      <c r="L1786" s="35"/>
      <c r="M1786" s="36"/>
      <c r="N1786" s="37"/>
      <c r="O1786" s="38"/>
      <c r="P1786" s="39"/>
    </row>
    <row r="1787" spans="1:16" ht="9.75" customHeight="1">
      <c r="A1787" s="5"/>
      <c r="B1787" s="33" t="s">
        <v>93</v>
      </c>
      <c r="C1787" s="33">
        <v>2</v>
      </c>
      <c r="D1787" s="34">
        <v>1</v>
      </c>
      <c r="E1787" s="35">
        <v>2</v>
      </c>
      <c r="F1787" s="35">
        <v>2</v>
      </c>
      <c r="G1787" s="35">
        <v>2</v>
      </c>
      <c r="H1787" s="35">
        <v>2</v>
      </c>
      <c r="I1787" s="35">
        <v>1</v>
      </c>
      <c r="J1787" s="35">
        <v>1</v>
      </c>
      <c r="K1787" s="35">
        <v>2</v>
      </c>
      <c r="L1787" s="35">
        <v>2</v>
      </c>
      <c r="M1787" s="36">
        <v>2</v>
      </c>
      <c r="N1787" s="37">
        <f>MIN(D1787:M1787)</f>
        <v>1</v>
      </c>
      <c r="O1787" s="38">
        <f>C1787-N1787</f>
        <v>1</v>
      </c>
      <c r="P1787" s="39">
        <f>O1787/C1787</f>
        <v>0.5</v>
      </c>
    </row>
    <row r="1788" spans="1:16" ht="9.75" customHeight="1">
      <c r="A1788" s="5"/>
      <c r="B1788" s="33" t="s">
        <v>254</v>
      </c>
      <c r="C1788" s="33">
        <v>1</v>
      </c>
      <c r="D1788" s="34">
        <v>0</v>
      </c>
      <c r="E1788" s="35">
        <v>0</v>
      </c>
      <c r="F1788" s="35">
        <v>0</v>
      </c>
      <c r="G1788" s="35">
        <v>0</v>
      </c>
      <c r="H1788" s="35">
        <v>0</v>
      </c>
      <c r="I1788" s="35">
        <v>1</v>
      </c>
      <c r="J1788" s="35">
        <v>1</v>
      </c>
      <c r="K1788" s="35">
        <v>1</v>
      </c>
      <c r="L1788" s="35">
        <v>1</v>
      </c>
      <c r="M1788" s="36">
        <v>1</v>
      </c>
      <c r="N1788" s="37">
        <f>MIN(D1788:M1788)</f>
        <v>0</v>
      </c>
      <c r="O1788" s="38">
        <f>C1788-N1788</f>
        <v>1</v>
      </c>
      <c r="P1788" s="39">
        <f>O1788/C1788</f>
        <v>1</v>
      </c>
    </row>
    <row r="1789" spans="1:16" ht="9.75" customHeight="1">
      <c r="A1789" s="5"/>
      <c r="B1789" s="33" t="s">
        <v>255</v>
      </c>
      <c r="C1789" s="33"/>
      <c r="D1789" s="34"/>
      <c r="E1789" s="35"/>
      <c r="F1789" s="35"/>
      <c r="G1789" s="35"/>
      <c r="H1789" s="35"/>
      <c r="I1789" s="35"/>
      <c r="J1789" s="35"/>
      <c r="K1789" s="35"/>
      <c r="L1789" s="35"/>
      <c r="M1789" s="36"/>
      <c r="N1789" s="37"/>
      <c r="O1789" s="38"/>
      <c r="P1789" s="39"/>
    </row>
    <row r="1790" spans="1:16" ht="9.75" customHeight="1">
      <c r="A1790" s="5"/>
      <c r="B1790" s="33" t="s">
        <v>5</v>
      </c>
      <c r="C1790" s="33">
        <v>3</v>
      </c>
      <c r="D1790" s="34">
        <v>3</v>
      </c>
      <c r="E1790" s="35">
        <v>2</v>
      </c>
      <c r="F1790" s="35">
        <v>3</v>
      </c>
      <c r="G1790" s="35">
        <v>1</v>
      </c>
      <c r="H1790" s="35">
        <v>2</v>
      </c>
      <c r="I1790" s="35">
        <v>2</v>
      </c>
      <c r="J1790" s="35">
        <v>2</v>
      </c>
      <c r="K1790" s="35">
        <v>1</v>
      </c>
      <c r="L1790" s="35">
        <v>1</v>
      </c>
      <c r="M1790" s="36">
        <v>2</v>
      </c>
      <c r="N1790" s="37">
        <f>MIN(D1790:M1790)</f>
        <v>1</v>
      </c>
      <c r="O1790" s="38">
        <f>C1790-N1790</f>
        <v>2</v>
      </c>
      <c r="P1790" s="39">
        <f>O1790/C1790</f>
        <v>0.6666666666666666</v>
      </c>
    </row>
    <row r="1791" spans="1:16" ht="9.75" customHeight="1">
      <c r="A1791" s="40"/>
      <c r="B1791" s="41" t="s">
        <v>6</v>
      </c>
      <c r="C1791" s="41">
        <f aca="true" t="shared" si="125" ref="C1791:M1791">SUM(C1775:C1790)</f>
        <v>10</v>
      </c>
      <c r="D1791" s="42">
        <f t="shared" si="125"/>
        <v>6</v>
      </c>
      <c r="E1791" s="43">
        <f t="shared" si="125"/>
        <v>6</v>
      </c>
      <c r="F1791" s="43">
        <f t="shared" si="125"/>
        <v>8</v>
      </c>
      <c r="G1791" s="43">
        <f t="shared" si="125"/>
        <v>6</v>
      </c>
      <c r="H1791" s="43">
        <f t="shared" si="125"/>
        <v>7</v>
      </c>
      <c r="I1791" s="43">
        <f t="shared" si="125"/>
        <v>7</v>
      </c>
      <c r="J1791" s="43">
        <f t="shared" si="125"/>
        <v>7</v>
      </c>
      <c r="K1791" s="43">
        <f t="shared" si="125"/>
        <v>6</v>
      </c>
      <c r="L1791" s="43">
        <f t="shared" si="125"/>
        <v>6</v>
      </c>
      <c r="M1791" s="44">
        <f t="shared" si="125"/>
        <v>7</v>
      </c>
      <c r="N1791" s="45">
        <f>MIN(D1791:M1791)</f>
        <v>6</v>
      </c>
      <c r="O1791" s="46">
        <f>C1791-N1791</f>
        <v>4</v>
      </c>
      <c r="P1791" s="47">
        <f>O1791/C1791</f>
        <v>0.4</v>
      </c>
    </row>
    <row r="1792" spans="1:16" ht="9.75" customHeight="1">
      <c r="A1792" s="32" t="s">
        <v>80</v>
      </c>
      <c r="B1792" s="48" t="s">
        <v>0</v>
      </c>
      <c r="C1792" s="48"/>
      <c r="D1792" s="49"/>
      <c r="E1792" s="50"/>
      <c r="F1792" s="50"/>
      <c r="G1792" s="50"/>
      <c r="H1792" s="50"/>
      <c r="I1792" s="50"/>
      <c r="J1792" s="50"/>
      <c r="K1792" s="50"/>
      <c r="L1792" s="50"/>
      <c r="M1792" s="51"/>
      <c r="N1792" s="52"/>
      <c r="O1792" s="53"/>
      <c r="P1792" s="54"/>
    </row>
    <row r="1793" spans="1:16" ht="9.75" customHeight="1">
      <c r="A1793" s="5"/>
      <c r="B1793" s="33" t="s">
        <v>1</v>
      </c>
      <c r="C1793" s="33"/>
      <c r="D1793" s="34"/>
      <c r="E1793" s="35"/>
      <c r="F1793" s="35"/>
      <c r="G1793" s="35"/>
      <c r="H1793" s="35"/>
      <c r="I1793" s="35"/>
      <c r="J1793" s="35"/>
      <c r="K1793" s="35"/>
      <c r="L1793" s="35"/>
      <c r="M1793" s="36"/>
      <c r="N1793" s="37"/>
      <c r="O1793" s="38"/>
      <c r="P1793" s="39"/>
    </row>
    <row r="1794" spans="1:16" ht="9.75" customHeight="1">
      <c r="A1794" s="5"/>
      <c r="B1794" s="33" t="s">
        <v>2</v>
      </c>
      <c r="C1794" s="33"/>
      <c r="D1794" s="34"/>
      <c r="E1794" s="35"/>
      <c r="F1794" s="35"/>
      <c r="G1794" s="35"/>
      <c r="H1794" s="35"/>
      <c r="I1794" s="35"/>
      <c r="J1794" s="35"/>
      <c r="K1794" s="35"/>
      <c r="L1794" s="35"/>
      <c r="M1794" s="36"/>
      <c r="N1794" s="37"/>
      <c r="O1794" s="38"/>
      <c r="P1794" s="39"/>
    </row>
    <row r="1795" spans="1:16" ht="9.75" customHeight="1">
      <c r="A1795" s="5"/>
      <c r="B1795" s="33" t="s">
        <v>460</v>
      </c>
      <c r="C1795" s="33"/>
      <c r="D1795" s="34"/>
      <c r="E1795" s="35"/>
      <c r="F1795" s="35"/>
      <c r="G1795" s="35"/>
      <c r="H1795" s="35"/>
      <c r="I1795" s="35"/>
      <c r="J1795" s="35"/>
      <c r="K1795" s="35"/>
      <c r="L1795" s="35"/>
      <c r="M1795" s="36"/>
      <c r="N1795" s="37"/>
      <c r="O1795" s="38"/>
      <c r="P1795" s="39"/>
    </row>
    <row r="1796" spans="1:16" ht="9.75" customHeight="1">
      <c r="A1796" s="5"/>
      <c r="B1796" s="33" t="s">
        <v>460</v>
      </c>
      <c r="C1796" s="33"/>
      <c r="D1796" s="34"/>
      <c r="E1796" s="35"/>
      <c r="F1796" s="35"/>
      <c r="G1796" s="35"/>
      <c r="H1796" s="35"/>
      <c r="I1796" s="35"/>
      <c r="J1796" s="35"/>
      <c r="K1796" s="35"/>
      <c r="L1796" s="35"/>
      <c r="M1796" s="36"/>
      <c r="N1796" s="37"/>
      <c r="O1796" s="38"/>
      <c r="P1796" s="39"/>
    </row>
    <row r="1797" spans="1:16" ht="9.75" customHeight="1">
      <c r="A1797" s="5"/>
      <c r="B1797" s="33" t="s">
        <v>4</v>
      </c>
      <c r="C1797" s="33"/>
      <c r="D1797" s="34"/>
      <c r="E1797" s="35"/>
      <c r="F1797" s="35"/>
      <c r="G1797" s="35"/>
      <c r="H1797" s="35"/>
      <c r="I1797" s="35"/>
      <c r="J1797" s="35"/>
      <c r="K1797" s="35"/>
      <c r="L1797" s="35"/>
      <c r="M1797" s="36"/>
      <c r="N1797" s="37"/>
      <c r="O1797" s="38"/>
      <c r="P1797" s="39"/>
    </row>
    <row r="1798" spans="1:16" ht="9.75" customHeight="1">
      <c r="A1798" s="5"/>
      <c r="B1798" s="33" t="s">
        <v>328</v>
      </c>
      <c r="C1798" s="33">
        <v>4</v>
      </c>
      <c r="D1798" s="34">
        <v>4</v>
      </c>
      <c r="E1798" s="35">
        <v>3</v>
      </c>
      <c r="F1798" s="35">
        <v>2</v>
      </c>
      <c r="G1798" s="35">
        <v>3</v>
      </c>
      <c r="H1798" s="35">
        <v>3</v>
      </c>
      <c r="I1798" s="35">
        <v>3</v>
      </c>
      <c r="J1798" s="35">
        <v>3</v>
      </c>
      <c r="K1798" s="35">
        <v>2</v>
      </c>
      <c r="L1798" s="35">
        <v>2</v>
      </c>
      <c r="M1798" s="36">
        <v>2</v>
      </c>
      <c r="N1798" s="37">
        <f>MIN(D1798:M1798)</f>
        <v>2</v>
      </c>
      <c r="O1798" s="38">
        <f>C1798-N1798</f>
        <v>2</v>
      </c>
      <c r="P1798" s="39">
        <f>O1798/C1798</f>
        <v>0.5</v>
      </c>
    </row>
    <row r="1799" spans="1:16" ht="9.75" customHeight="1">
      <c r="A1799" s="5"/>
      <c r="B1799" s="33" t="s">
        <v>258</v>
      </c>
      <c r="C1799" s="33"/>
      <c r="D1799" s="34"/>
      <c r="E1799" s="35"/>
      <c r="F1799" s="35"/>
      <c r="G1799" s="35"/>
      <c r="H1799" s="35"/>
      <c r="I1799" s="35"/>
      <c r="J1799" s="35"/>
      <c r="K1799" s="35"/>
      <c r="L1799" s="35"/>
      <c r="M1799" s="36"/>
      <c r="N1799" s="37"/>
      <c r="O1799" s="38"/>
      <c r="P1799" s="39"/>
    </row>
    <row r="1800" spans="1:16" ht="9.75" customHeight="1">
      <c r="A1800" s="5"/>
      <c r="B1800" s="33" t="s">
        <v>258</v>
      </c>
      <c r="C1800" s="33"/>
      <c r="D1800" s="34"/>
      <c r="E1800" s="35"/>
      <c r="F1800" s="35"/>
      <c r="G1800" s="35"/>
      <c r="H1800" s="35"/>
      <c r="I1800" s="35"/>
      <c r="J1800" s="35"/>
      <c r="K1800" s="35"/>
      <c r="L1800" s="35"/>
      <c r="M1800" s="36"/>
      <c r="N1800" s="37"/>
      <c r="O1800" s="38"/>
      <c r="P1800" s="39"/>
    </row>
    <row r="1801" spans="1:16" ht="9.75" customHeight="1">
      <c r="A1801" s="5"/>
      <c r="B1801" s="33" t="s">
        <v>258</v>
      </c>
      <c r="C1801" s="33"/>
      <c r="D1801" s="34"/>
      <c r="E1801" s="35"/>
      <c r="F1801" s="35"/>
      <c r="G1801" s="35"/>
      <c r="H1801" s="35"/>
      <c r="I1801" s="35"/>
      <c r="J1801" s="35"/>
      <c r="K1801" s="35"/>
      <c r="L1801" s="35"/>
      <c r="M1801" s="36"/>
      <c r="N1801" s="37"/>
      <c r="O1801" s="38"/>
      <c r="P1801" s="39"/>
    </row>
    <row r="1802" spans="1:16" ht="9.75" customHeight="1">
      <c r="A1802" s="5"/>
      <c r="B1802" s="33" t="s">
        <v>258</v>
      </c>
      <c r="C1802" s="33"/>
      <c r="D1802" s="34"/>
      <c r="E1802" s="35"/>
      <c r="F1802" s="35"/>
      <c r="G1802" s="35"/>
      <c r="H1802" s="35"/>
      <c r="I1802" s="35"/>
      <c r="J1802" s="35"/>
      <c r="K1802" s="35"/>
      <c r="L1802" s="35"/>
      <c r="M1802" s="36"/>
      <c r="N1802" s="37"/>
      <c r="O1802" s="38"/>
      <c r="P1802" s="39"/>
    </row>
    <row r="1803" spans="1:16" ht="9.75" customHeight="1">
      <c r="A1803" s="5"/>
      <c r="B1803" s="33" t="s">
        <v>258</v>
      </c>
      <c r="C1803" s="33"/>
      <c r="D1803" s="34"/>
      <c r="E1803" s="35"/>
      <c r="F1803" s="35"/>
      <c r="G1803" s="35"/>
      <c r="H1803" s="35"/>
      <c r="I1803" s="35"/>
      <c r="J1803" s="35"/>
      <c r="K1803" s="35"/>
      <c r="L1803" s="35"/>
      <c r="M1803" s="36"/>
      <c r="N1803" s="37"/>
      <c r="O1803" s="38"/>
      <c r="P1803" s="39"/>
    </row>
    <row r="1804" spans="1:16" ht="9.75" customHeight="1">
      <c r="A1804" s="5"/>
      <c r="B1804" s="33" t="s">
        <v>93</v>
      </c>
      <c r="C1804" s="33">
        <v>1</v>
      </c>
      <c r="D1804" s="34">
        <v>0</v>
      </c>
      <c r="E1804" s="35">
        <v>0</v>
      </c>
      <c r="F1804" s="35">
        <v>0</v>
      </c>
      <c r="G1804" s="35">
        <v>0</v>
      </c>
      <c r="H1804" s="35">
        <v>1</v>
      </c>
      <c r="I1804" s="35">
        <v>0</v>
      </c>
      <c r="J1804" s="35">
        <v>0</v>
      </c>
      <c r="K1804" s="35">
        <v>0</v>
      </c>
      <c r="L1804" s="35">
        <v>1</v>
      </c>
      <c r="M1804" s="36">
        <v>1</v>
      </c>
      <c r="N1804" s="37">
        <f>MIN(D1804:M1804)</f>
        <v>0</v>
      </c>
      <c r="O1804" s="38">
        <f>C1804-N1804</f>
        <v>1</v>
      </c>
      <c r="P1804" s="39">
        <f>O1804/C1804</f>
        <v>1</v>
      </c>
    </row>
    <row r="1805" spans="1:16" ht="9.75" customHeight="1">
      <c r="A1805" s="5"/>
      <c r="B1805" s="33" t="s">
        <v>254</v>
      </c>
      <c r="C1805" s="33"/>
      <c r="D1805" s="34"/>
      <c r="E1805" s="35"/>
      <c r="F1805" s="35"/>
      <c r="G1805" s="35"/>
      <c r="H1805" s="35"/>
      <c r="I1805" s="35"/>
      <c r="J1805" s="35"/>
      <c r="K1805" s="35"/>
      <c r="L1805" s="35"/>
      <c r="M1805" s="36"/>
      <c r="N1805" s="37"/>
      <c r="O1805" s="38"/>
      <c r="P1805" s="39"/>
    </row>
    <row r="1806" spans="1:16" ht="9.75" customHeight="1">
      <c r="A1806" s="5"/>
      <c r="B1806" s="33" t="s">
        <v>255</v>
      </c>
      <c r="C1806" s="33"/>
      <c r="D1806" s="34"/>
      <c r="E1806" s="35"/>
      <c r="F1806" s="35"/>
      <c r="G1806" s="35"/>
      <c r="H1806" s="35"/>
      <c r="I1806" s="35"/>
      <c r="J1806" s="35"/>
      <c r="K1806" s="35"/>
      <c r="L1806" s="35"/>
      <c r="M1806" s="36"/>
      <c r="N1806" s="37"/>
      <c r="O1806" s="38"/>
      <c r="P1806" s="39"/>
    </row>
    <row r="1807" spans="1:16" ht="9.75" customHeight="1">
      <c r="A1807" s="5"/>
      <c r="B1807" s="33" t="s">
        <v>5</v>
      </c>
      <c r="C1807" s="33"/>
      <c r="D1807" s="34"/>
      <c r="E1807" s="35"/>
      <c r="F1807" s="35"/>
      <c r="G1807" s="35"/>
      <c r="H1807" s="35"/>
      <c r="I1807" s="35"/>
      <c r="J1807" s="35"/>
      <c r="K1807" s="35"/>
      <c r="L1807" s="35"/>
      <c r="M1807" s="36"/>
      <c r="N1807" s="37"/>
      <c r="O1807" s="38"/>
      <c r="P1807" s="39"/>
    </row>
    <row r="1808" spans="1:16" ht="9.75" customHeight="1">
      <c r="A1808" s="40"/>
      <c r="B1808" s="41" t="s">
        <v>6</v>
      </c>
      <c r="C1808" s="41">
        <f aca="true" t="shared" si="126" ref="C1808:M1808">SUM(C1792:C1807)</f>
        <v>5</v>
      </c>
      <c r="D1808" s="42">
        <f t="shared" si="126"/>
        <v>4</v>
      </c>
      <c r="E1808" s="43">
        <f t="shared" si="126"/>
        <v>3</v>
      </c>
      <c r="F1808" s="43">
        <f t="shared" si="126"/>
        <v>2</v>
      </c>
      <c r="G1808" s="43">
        <f t="shared" si="126"/>
        <v>3</v>
      </c>
      <c r="H1808" s="43">
        <f t="shared" si="126"/>
        <v>4</v>
      </c>
      <c r="I1808" s="43">
        <f t="shared" si="126"/>
        <v>3</v>
      </c>
      <c r="J1808" s="43">
        <f t="shared" si="126"/>
        <v>3</v>
      </c>
      <c r="K1808" s="43">
        <f t="shared" si="126"/>
        <v>2</v>
      </c>
      <c r="L1808" s="43">
        <f t="shared" si="126"/>
        <v>3</v>
      </c>
      <c r="M1808" s="44">
        <f t="shared" si="126"/>
        <v>3</v>
      </c>
      <c r="N1808" s="45">
        <f>MIN(D1808:M1808)</f>
        <v>2</v>
      </c>
      <c r="O1808" s="46">
        <f>C1808-N1808</f>
        <v>3</v>
      </c>
      <c r="P1808" s="47">
        <f>O1808/C1808</f>
        <v>0.6</v>
      </c>
    </row>
    <row r="1809" spans="1:16" ht="9.75" customHeight="1">
      <c r="A1809" s="32" t="s">
        <v>81</v>
      </c>
      <c r="B1809" s="48" t="s">
        <v>0</v>
      </c>
      <c r="C1809" s="48"/>
      <c r="D1809" s="49"/>
      <c r="E1809" s="50"/>
      <c r="F1809" s="50"/>
      <c r="G1809" s="50"/>
      <c r="H1809" s="50"/>
      <c r="I1809" s="50"/>
      <c r="J1809" s="50"/>
      <c r="K1809" s="50"/>
      <c r="L1809" s="50"/>
      <c r="M1809" s="51"/>
      <c r="N1809" s="52"/>
      <c r="O1809" s="53"/>
      <c r="P1809" s="54"/>
    </row>
    <row r="1810" spans="1:16" ht="9.75" customHeight="1">
      <c r="A1810" s="5"/>
      <c r="B1810" s="33" t="s">
        <v>1</v>
      </c>
      <c r="C1810" s="33">
        <v>80</v>
      </c>
      <c r="D1810" s="34">
        <v>71</v>
      </c>
      <c r="E1810" s="35">
        <v>64</v>
      </c>
      <c r="F1810" s="35">
        <v>57</v>
      </c>
      <c r="G1810" s="35">
        <v>51</v>
      </c>
      <c r="H1810" s="35">
        <v>42</v>
      </c>
      <c r="I1810" s="35">
        <v>36</v>
      </c>
      <c r="J1810" s="35">
        <v>35</v>
      </c>
      <c r="K1810" s="35">
        <v>42</v>
      </c>
      <c r="L1810" s="35">
        <v>45</v>
      </c>
      <c r="M1810" s="36">
        <v>52</v>
      </c>
      <c r="N1810" s="37">
        <f>MIN(D1810:M1810)</f>
        <v>35</v>
      </c>
      <c r="O1810" s="38">
        <f>C1810-N1810</f>
        <v>45</v>
      </c>
      <c r="P1810" s="39">
        <f>O1810/C1810</f>
        <v>0.5625</v>
      </c>
    </row>
    <row r="1811" spans="1:16" ht="9.75" customHeight="1">
      <c r="A1811" s="5"/>
      <c r="B1811" s="33" t="s">
        <v>2</v>
      </c>
      <c r="C1811" s="33">
        <v>335</v>
      </c>
      <c r="D1811" s="34">
        <v>166</v>
      </c>
      <c r="E1811" s="35">
        <v>128</v>
      </c>
      <c r="F1811" s="35">
        <v>70</v>
      </c>
      <c r="G1811" s="35">
        <v>24</v>
      </c>
      <c r="H1811" s="35">
        <v>10</v>
      </c>
      <c r="I1811" s="35">
        <v>0</v>
      </c>
      <c r="J1811" s="35">
        <v>2</v>
      </c>
      <c r="K1811" s="35">
        <v>11</v>
      </c>
      <c r="L1811" s="35">
        <v>29</v>
      </c>
      <c r="M1811" s="36">
        <v>83</v>
      </c>
      <c r="N1811" s="37">
        <f>MIN(D1811:M1811)</f>
        <v>0</v>
      </c>
      <c r="O1811" s="38">
        <f>C1811-N1811</f>
        <v>335</v>
      </c>
      <c r="P1811" s="39">
        <f>O1811/C1811</f>
        <v>1</v>
      </c>
    </row>
    <row r="1812" spans="1:16" ht="9.75" customHeight="1">
      <c r="A1812" s="5"/>
      <c r="B1812" s="33" t="s">
        <v>460</v>
      </c>
      <c r="C1812" s="33"/>
      <c r="D1812" s="34"/>
      <c r="E1812" s="35"/>
      <c r="F1812" s="35"/>
      <c r="G1812" s="35"/>
      <c r="H1812" s="35"/>
      <c r="I1812" s="35"/>
      <c r="J1812" s="35"/>
      <c r="K1812" s="35"/>
      <c r="L1812" s="35"/>
      <c r="M1812" s="36"/>
      <c r="N1812" s="37"/>
      <c r="O1812" s="38"/>
      <c r="P1812" s="39"/>
    </row>
    <row r="1813" spans="1:16" ht="9.75" customHeight="1">
      <c r="A1813" s="5"/>
      <c r="B1813" s="33" t="s">
        <v>460</v>
      </c>
      <c r="C1813" s="33"/>
      <c r="D1813" s="34"/>
      <c r="E1813" s="35"/>
      <c r="F1813" s="35"/>
      <c r="G1813" s="35"/>
      <c r="H1813" s="35"/>
      <c r="I1813" s="35"/>
      <c r="J1813" s="35"/>
      <c r="K1813" s="35"/>
      <c r="L1813" s="35"/>
      <c r="M1813" s="36"/>
      <c r="N1813" s="37"/>
      <c r="O1813" s="38"/>
      <c r="P1813" s="39"/>
    </row>
    <row r="1814" spans="1:16" ht="9.75" customHeight="1">
      <c r="A1814" s="5"/>
      <c r="B1814" s="33" t="s">
        <v>4</v>
      </c>
      <c r="C1814" s="33"/>
      <c r="D1814" s="34"/>
      <c r="E1814" s="35"/>
      <c r="F1814" s="35"/>
      <c r="G1814" s="35"/>
      <c r="H1814" s="35"/>
      <c r="I1814" s="35"/>
      <c r="J1814" s="35"/>
      <c r="K1814" s="35"/>
      <c r="L1814" s="35"/>
      <c r="M1814" s="36"/>
      <c r="N1814" s="37"/>
      <c r="O1814" s="38"/>
      <c r="P1814" s="39"/>
    </row>
    <row r="1815" spans="1:16" ht="9.75" customHeight="1">
      <c r="A1815" s="5"/>
      <c r="B1815" s="33" t="s">
        <v>258</v>
      </c>
      <c r="C1815" s="33"/>
      <c r="D1815" s="34"/>
      <c r="E1815" s="35"/>
      <c r="F1815" s="35"/>
      <c r="G1815" s="35"/>
      <c r="H1815" s="35"/>
      <c r="I1815" s="35"/>
      <c r="J1815" s="35"/>
      <c r="K1815" s="35"/>
      <c r="L1815" s="35"/>
      <c r="M1815" s="36"/>
      <c r="N1815" s="37"/>
      <c r="O1815" s="38"/>
      <c r="P1815" s="39"/>
    </row>
    <row r="1816" spans="1:16" ht="9.75" customHeight="1">
      <c r="A1816" s="5"/>
      <c r="B1816" s="33" t="s">
        <v>258</v>
      </c>
      <c r="C1816" s="33"/>
      <c r="D1816" s="34"/>
      <c r="E1816" s="35"/>
      <c r="F1816" s="35"/>
      <c r="G1816" s="35"/>
      <c r="H1816" s="35"/>
      <c r="I1816" s="35"/>
      <c r="J1816" s="35"/>
      <c r="K1816" s="35"/>
      <c r="L1816" s="35"/>
      <c r="M1816" s="36"/>
      <c r="N1816" s="37"/>
      <c r="O1816" s="38"/>
      <c r="P1816" s="39"/>
    </row>
    <row r="1817" spans="1:16" ht="9.75" customHeight="1">
      <c r="A1817" s="5"/>
      <c r="B1817" s="33" t="s">
        <v>258</v>
      </c>
      <c r="C1817" s="33"/>
      <c r="D1817" s="34"/>
      <c r="E1817" s="35"/>
      <c r="F1817" s="35"/>
      <c r="G1817" s="35"/>
      <c r="H1817" s="35"/>
      <c r="I1817" s="35"/>
      <c r="J1817" s="35"/>
      <c r="K1817" s="35"/>
      <c r="L1817" s="35"/>
      <c r="M1817" s="36"/>
      <c r="N1817" s="37"/>
      <c r="O1817" s="38"/>
      <c r="P1817" s="39"/>
    </row>
    <row r="1818" spans="1:16" ht="9.75" customHeight="1">
      <c r="A1818" s="5"/>
      <c r="B1818" s="33" t="s">
        <v>258</v>
      </c>
      <c r="C1818" s="33"/>
      <c r="D1818" s="34"/>
      <c r="E1818" s="35"/>
      <c r="F1818" s="35"/>
      <c r="G1818" s="35"/>
      <c r="H1818" s="35"/>
      <c r="I1818" s="35"/>
      <c r="J1818" s="35"/>
      <c r="K1818" s="35"/>
      <c r="L1818" s="35"/>
      <c r="M1818" s="36"/>
      <c r="N1818" s="37"/>
      <c r="O1818" s="38"/>
      <c r="P1818" s="39"/>
    </row>
    <row r="1819" spans="1:16" ht="9.75" customHeight="1">
      <c r="A1819" s="5"/>
      <c r="B1819" s="33" t="s">
        <v>258</v>
      </c>
      <c r="C1819" s="33"/>
      <c r="D1819" s="34"/>
      <c r="E1819" s="35"/>
      <c r="F1819" s="35"/>
      <c r="G1819" s="35"/>
      <c r="H1819" s="35"/>
      <c r="I1819" s="35"/>
      <c r="J1819" s="35"/>
      <c r="K1819" s="35"/>
      <c r="L1819" s="35"/>
      <c r="M1819" s="36"/>
      <c r="N1819" s="37"/>
      <c r="O1819" s="38"/>
      <c r="P1819" s="39"/>
    </row>
    <row r="1820" spans="1:16" ht="9.75" customHeight="1">
      <c r="A1820" s="5"/>
      <c r="B1820" s="33" t="s">
        <v>258</v>
      </c>
      <c r="C1820" s="33"/>
      <c r="D1820" s="34"/>
      <c r="E1820" s="35"/>
      <c r="F1820" s="35"/>
      <c r="G1820" s="35"/>
      <c r="H1820" s="35"/>
      <c r="I1820" s="35"/>
      <c r="J1820" s="35"/>
      <c r="K1820" s="35"/>
      <c r="L1820" s="35"/>
      <c r="M1820" s="36"/>
      <c r="N1820" s="37"/>
      <c r="O1820" s="38"/>
      <c r="P1820" s="39"/>
    </row>
    <row r="1821" spans="1:16" ht="9.75" customHeight="1">
      <c r="A1821" s="5"/>
      <c r="B1821" s="33" t="s">
        <v>93</v>
      </c>
      <c r="C1821" s="33"/>
      <c r="D1821" s="34"/>
      <c r="E1821" s="35"/>
      <c r="F1821" s="35"/>
      <c r="G1821" s="35"/>
      <c r="H1821" s="35"/>
      <c r="I1821" s="35"/>
      <c r="J1821" s="35"/>
      <c r="K1821" s="35"/>
      <c r="L1821" s="35"/>
      <c r="M1821" s="36"/>
      <c r="N1821" s="37"/>
      <c r="O1821" s="38"/>
      <c r="P1821" s="39"/>
    </row>
    <row r="1822" spans="1:16" ht="9.75" customHeight="1">
      <c r="A1822" s="5"/>
      <c r="B1822" s="33" t="s">
        <v>254</v>
      </c>
      <c r="C1822" s="33"/>
      <c r="D1822" s="34"/>
      <c r="E1822" s="35"/>
      <c r="F1822" s="35"/>
      <c r="G1822" s="35"/>
      <c r="H1822" s="35"/>
      <c r="I1822" s="35"/>
      <c r="J1822" s="35"/>
      <c r="K1822" s="35"/>
      <c r="L1822" s="35"/>
      <c r="M1822" s="36"/>
      <c r="N1822" s="37"/>
      <c r="O1822" s="38"/>
      <c r="P1822" s="39"/>
    </row>
    <row r="1823" spans="1:16" ht="9.75" customHeight="1">
      <c r="A1823" s="5"/>
      <c r="B1823" s="33" t="s">
        <v>255</v>
      </c>
      <c r="C1823" s="33"/>
      <c r="D1823" s="34"/>
      <c r="E1823" s="35"/>
      <c r="F1823" s="35"/>
      <c r="G1823" s="35"/>
      <c r="H1823" s="35"/>
      <c r="I1823" s="35"/>
      <c r="J1823" s="35"/>
      <c r="K1823" s="35"/>
      <c r="L1823" s="35"/>
      <c r="M1823" s="36"/>
      <c r="N1823" s="37"/>
      <c r="O1823" s="38"/>
      <c r="P1823" s="39"/>
    </row>
    <row r="1824" spans="1:16" ht="9.75" customHeight="1">
      <c r="A1824" s="5"/>
      <c r="B1824" s="33" t="s">
        <v>5</v>
      </c>
      <c r="C1824" s="33"/>
      <c r="D1824" s="34"/>
      <c r="E1824" s="35"/>
      <c r="F1824" s="35"/>
      <c r="G1824" s="35"/>
      <c r="H1824" s="35"/>
      <c r="I1824" s="35"/>
      <c r="J1824" s="35"/>
      <c r="K1824" s="35"/>
      <c r="L1824" s="35"/>
      <c r="M1824" s="36"/>
      <c r="N1824" s="37"/>
      <c r="O1824" s="38"/>
      <c r="P1824" s="39"/>
    </row>
    <row r="1825" spans="1:16" ht="9.75" customHeight="1">
      <c r="A1825" s="40"/>
      <c r="B1825" s="41" t="s">
        <v>6</v>
      </c>
      <c r="C1825" s="41">
        <f aca="true" t="shared" si="127" ref="C1825:M1825">SUM(C1809:C1824)</f>
        <v>415</v>
      </c>
      <c r="D1825" s="42">
        <f t="shared" si="127"/>
        <v>237</v>
      </c>
      <c r="E1825" s="43">
        <f t="shared" si="127"/>
        <v>192</v>
      </c>
      <c r="F1825" s="43">
        <f t="shared" si="127"/>
        <v>127</v>
      </c>
      <c r="G1825" s="43">
        <f t="shared" si="127"/>
        <v>75</v>
      </c>
      <c r="H1825" s="43">
        <f t="shared" si="127"/>
        <v>52</v>
      </c>
      <c r="I1825" s="43">
        <f t="shared" si="127"/>
        <v>36</v>
      </c>
      <c r="J1825" s="43">
        <f t="shared" si="127"/>
        <v>37</v>
      </c>
      <c r="K1825" s="43">
        <f t="shared" si="127"/>
        <v>53</v>
      </c>
      <c r="L1825" s="43">
        <f t="shared" si="127"/>
        <v>74</v>
      </c>
      <c r="M1825" s="44">
        <f t="shared" si="127"/>
        <v>135</v>
      </c>
      <c r="N1825" s="45">
        <f>MIN(D1825:M1825)</f>
        <v>36</v>
      </c>
      <c r="O1825" s="46">
        <f>C1825-N1825</f>
        <v>379</v>
      </c>
      <c r="P1825" s="47">
        <f>O1825/C1825</f>
        <v>0.9132530120481928</v>
      </c>
    </row>
    <row r="1826" spans="1:16" ht="9.75" customHeight="1">
      <c r="A1826" s="32" t="s">
        <v>82</v>
      </c>
      <c r="B1826" s="48" t="s">
        <v>0</v>
      </c>
      <c r="C1826" s="48"/>
      <c r="D1826" s="49"/>
      <c r="E1826" s="50"/>
      <c r="F1826" s="50"/>
      <c r="G1826" s="50"/>
      <c r="H1826" s="50"/>
      <c r="I1826" s="50"/>
      <c r="J1826" s="50"/>
      <c r="K1826" s="50"/>
      <c r="L1826" s="50"/>
      <c r="M1826" s="51"/>
      <c r="N1826" s="52"/>
      <c r="O1826" s="53"/>
      <c r="P1826" s="54"/>
    </row>
    <row r="1827" spans="1:16" ht="9.75" customHeight="1">
      <c r="A1827" s="5"/>
      <c r="B1827" s="33" t="s">
        <v>1</v>
      </c>
      <c r="C1827" s="33">
        <v>116</v>
      </c>
      <c r="D1827" s="34">
        <v>19</v>
      </c>
      <c r="E1827" s="35">
        <v>5</v>
      </c>
      <c r="F1827" s="35">
        <v>0</v>
      </c>
      <c r="G1827" s="35">
        <v>1</v>
      </c>
      <c r="H1827" s="35">
        <v>0</v>
      </c>
      <c r="I1827" s="35">
        <v>2</v>
      </c>
      <c r="J1827" s="35">
        <v>4</v>
      </c>
      <c r="K1827" s="35">
        <v>7</v>
      </c>
      <c r="L1827" s="35">
        <v>24</v>
      </c>
      <c r="M1827" s="36">
        <v>52</v>
      </c>
      <c r="N1827" s="37">
        <f>MIN(D1827:M1827)</f>
        <v>0</v>
      </c>
      <c r="O1827" s="38">
        <f>C1827-N1827</f>
        <v>116</v>
      </c>
      <c r="P1827" s="39">
        <f>O1827/C1827</f>
        <v>1</v>
      </c>
    </row>
    <row r="1828" spans="1:16" ht="9.75" customHeight="1">
      <c r="A1828" s="5"/>
      <c r="B1828" s="33" t="s">
        <v>2</v>
      </c>
      <c r="C1828" s="33">
        <v>517</v>
      </c>
      <c r="D1828" s="34">
        <v>461</v>
      </c>
      <c r="E1828" s="35">
        <v>437</v>
      </c>
      <c r="F1828" s="35">
        <v>405</v>
      </c>
      <c r="G1828" s="35">
        <v>384</v>
      </c>
      <c r="H1828" s="35">
        <v>376</v>
      </c>
      <c r="I1828" s="35">
        <v>363</v>
      </c>
      <c r="J1828" s="35">
        <v>352</v>
      </c>
      <c r="K1828" s="35">
        <v>357</v>
      </c>
      <c r="L1828" s="35">
        <v>377</v>
      </c>
      <c r="M1828" s="36">
        <v>396</v>
      </c>
      <c r="N1828" s="37">
        <f>MIN(D1828:M1828)</f>
        <v>352</v>
      </c>
      <c r="O1828" s="38">
        <f>C1828-N1828</f>
        <v>165</v>
      </c>
      <c r="P1828" s="39">
        <f>O1828/C1828</f>
        <v>0.3191489361702128</v>
      </c>
    </row>
    <row r="1829" spans="1:16" ht="9.75" customHeight="1">
      <c r="A1829" s="5"/>
      <c r="B1829" s="33" t="s">
        <v>460</v>
      </c>
      <c r="C1829" s="33"/>
      <c r="D1829" s="34"/>
      <c r="E1829" s="35"/>
      <c r="F1829" s="35"/>
      <c r="G1829" s="35"/>
      <c r="H1829" s="35"/>
      <c r="I1829" s="35"/>
      <c r="J1829" s="35"/>
      <c r="K1829" s="35"/>
      <c r="L1829" s="35"/>
      <c r="M1829" s="36"/>
      <c r="N1829" s="37"/>
      <c r="O1829" s="38"/>
      <c r="P1829" s="39"/>
    </row>
    <row r="1830" spans="1:16" ht="9.75" customHeight="1">
      <c r="A1830" s="5"/>
      <c r="B1830" s="33" t="s">
        <v>460</v>
      </c>
      <c r="C1830" s="33"/>
      <c r="D1830" s="34"/>
      <c r="E1830" s="35"/>
      <c r="F1830" s="35"/>
      <c r="G1830" s="35"/>
      <c r="H1830" s="35"/>
      <c r="I1830" s="35"/>
      <c r="J1830" s="35"/>
      <c r="K1830" s="35"/>
      <c r="L1830" s="35"/>
      <c r="M1830" s="36"/>
      <c r="N1830" s="37"/>
      <c r="O1830" s="38"/>
      <c r="P1830" s="39"/>
    </row>
    <row r="1831" spans="1:16" ht="9.75" customHeight="1">
      <c r="A1831" s="5"/>
      <c r="B1831" s="33" t="s">
        <v>4</v>
      </c>
      <c r="C1831" s="33"/>
      <c r="D1831" s="34"/>
      <c r="E1831" s="35"/>
      <c r="F1831" s="35"/>
      <c r="G1831" s="35"/>
      <c r="H1831" s="35"/>
      <c r="I1831" s="35"/>
      <c r="J1831" s="35"/>
      <c r="K1831" s="35"/>
      <c r="L1831" s="35"/>
      <c r="M1831" s="36"/>
      <c r="N1831" s="37"/>
      <c r="O1831" s="38"/>
      <c r="P1831" s="39"/>
    </row>
    <row r="1832" spans="1:16" ht="9.75" customHeight="1">
      <c r="A1832" s="5"/>
      <c r="B1832" s="33" t="s">
        <v>258</v>
      </c>
      <c r="C1832" s="33"/>
      <c r="D1832" s="34"/>
      <c r="E1832" s="35"/>
      <c r="F1832" s="35"/>
      <c r="G1832" s="35"/>
      <c r="H1832" s="35"/>
      <c r="I1832" s="35"/>
      <c r="J1832" s="35"/>
      <c r="K1832" s="35"/>
      <c r="L1832" s="35"/>
      <c r="M1832" s="36"/>
      <c r="N1832" s="37"/>
      <c r="O1832" s="38"/>
      <c r="P1832" s="39"/>
    </row>
    <row r="1833" spans="1:16" ht="9.75" customHeight="1">
      <c r="A1833" s="5"/>
      <c r="B1833" s="33" t="s">
        <v>258</v>
      </c>
      <c r="C1833" s="33"/>
      <c r="D1833" s="34"/>
      <c r="E1833" s="35"/>
      <c r="F1833" s="35"/>
      <c r="G1833" s="35"/>
      <c r="H1833" s="35"/>
      <c r="I1833" s="35"/>
      <c r="J1833" s="35"/>
      <c r="K1833" s="35"/>
      <c r="L1833" s="35"/>
      <c r="M1833" s="36"/>
      <c r="N1833" s="37"/>
      <c r="O1833" s="38"/>
      <c r="P1833" s="39"/>
    </row>
    <row r="1834" spans="1:16" ht="9.75" customHeight="1">
      <c r="A1834" s="5"/>
      <c r="B1834" s="33" t="s">
        <v>258</v>
      </c>
      <c r="C1834" s="33"/>
      <c r="D1834" s="34"/>
      <c r="E1834" s="35"/>
      <c r="F1834" s="35"/>
      <c r="G1834" s="35"/>
      <c r="H1834" s="35"/>
      <c r="I1834" s="35"/>
      <c r="J1834" s="35"/>
      <c r="K1834" s="35"/>
      <c r="L1834" s="35"/>
      <c r="M1834" s="36"/>
      <c r="N1834" s="37"/>
      <c r="O1834" s="38"/>
      <c r="P1834" s="39"/>
    </row>
    <row r="1835" spans="1:16" ht="9.75" customHeight="1">
      <c r="A1835" s="5"/>
      <c r="B1835" s="33" t="s">
        <v>258</v>
      </c>
      <c r="C1835" s="33"/>
      <c r="D1835" s="34"/>
      <c r="E1835" s="35"/>
      <c r="F1835" s="35"/>
      <c r="G1835" s="35"/>
      <c r="H1835" s="35"/>
      <c r="I1835" s="35"/>
      <c r="J1835" s="35"/>
      <c r="K1835" s="35"/>
      <c r="L1835" s="35"/>
      <c r="M1835" s="36"/>
      <c r="N1835" s="37"/>
      <c r="O1835" s="38"/>
      <c r="P1835" s="39"/>
    </row>
    <row r="1836" spans="1:16" ht="9.75" customHeight="1">
      <c r="A1836" s="5"/>
      <c r="B1836" s="33" t="s">
        <v>258</v>
      </c>
      <c r="C1836" s="33"/>
      <c r="D1836" s="34"/>
      <c r="E1836" s="35"/>
      <c r="F1836" s="35"/>
      <c r="G1836" s="35"/>
      <c r="H1836" s="35"/>
      <c r="I1836" s="35"/>
      <c r="J1836" s="35"/>
      <c r="K1836" s="35"/>
      <c r="L1836" s="35"/>
      <c r="M1836" s="36"/>
      <c r="N1836" s="37"/>
      <c r="O1836" s="38"/>
      <c r="P1836" s="39"/>
    </row>
    <row r="1837" spans="1:16" ht="9.75" customHeight="1">
      <c r="A1837" s="5"/>
      <c r="B1837" s="33" t="s">
        <v>258</v>
      </c>
      <c r="C1837" s="33"/>
      <c r="D1837" s="34"/>
      <c r="E1837" s="35"/>
      <c r="F1837" s="35"/>
      <c r="G1837" s="35"/>
      <c r="H1837" s="35"/>
      <c r="I1837" s="35"/>
      <c r="J1837" s="35"/>
      <c r="K1837" s="35"/>
      <c r="L1837" s="35"/>
      <c r="M1837" s="36"/>
      <c r="N1837" s="37"/>
      <c r="O1837" s="38"/>
      <c r="P1837" s="39"/>
    </row>
    <row r="1838" spans="1:16" ht="9.75" customHeight="1">
      <c r="A1838" s="5"/>
      <c r="B1838" s="33" t="s">
        <v>93</v>
      </c>
      <c r="C1838" s="33">
        <v>2</v>
      </c>
      <c r="D1838" s="34">
        <v>2</v>
      </c>
      <c r="E1838" s="35">
        <v>2</v>
      </c>
      <c r="F1838" s="35">
        <v>2</v>
      </c>
      <c r="G1838" s="35">
        <v>2</v>
      </c>
      <c r="H1838" s="35">
        <v>2</v>
      </c>
      <c r="I1838" s="35">
        <v>2</v>
      </c>
      <c r="J1838" s="35">
        <v>2</v>
      </c>
      <c r="K1838" s="35">
        <v>2</v>
      </c>
      <c r="L1838" s="35">
        <v>2</v>
      </c>
      <c r="M1838" s="36">
        <v>2</v>
      </c>
      <c r="N1838" s="37">
        <f>MIN(D1838:M1838)</f>
        <v>2</v>
      </c>
      <c r="O1838" s="38">
        <f>C1838-N1838</f>
        <v>0</v>
      </c>
      <c r="P1838" s="39">
        <f>O1838/C1838</f>
        <v>0</v>
      </c>
    </row>
    <row r="1839" spans="1:16" ht="9.75" customHeight="1">
      <c r="A1839" s="5"/>
      <c r="B1839" s="33" t="s">
        <v>254</v>
      </c>
      <c r="C1839" s="33"/>
      <c r="D1839" s="34"/>
      <c r="E1839" s="35"/>
      <c r="F1839" s="35"/>
      <c r="G1839" s="35"/>
      <c r="H1839" s="35"/>
      <c r="I1839" s="35"/>
      <c r="J1839" s="35"/>
      <c r="K1839" s="35"/>
      <c r="L1839" s="35"/>
      <c r="M1839" s="36"/>
      <c r="N1839" s="37"/>
      <c r="O1839" s="38"/>
      <c r="P1839" s="39"/>
    </row>
    <row r="1840" spans="1:16" ht="9.75" customHeight="1">
      <c r="A1840" s="5"/>
      <c r="B1840" s="33" t="s">
        <v>255</v>
      </c>
      <c r="C1840" s="33"/>
      <c r="D1840" s="34"/>
      <c r="E1840" s="35"/>
      <c r="F1840" s="35"/>
      <c r="G1840" s="35"/>
      <c r="H1840" s="35"/>
      <c r="I1840" s="35"/>
      <c r="J1840" s="35"/>
      <c r="K1840" s="35"/>
      <c r="L1840" s="35"/>
      <c r="M1840" s="36"/>
      <c r="N1840" s="37"/>
      <c r="O1840" s="38"/>
      <c r="P1840" s="39"/>
    </row>
    <row r="1841" spans="1:16" ht="9.75" customHeight="1">
      <c r="A1841" s="5"/>
      <c r="B1841" s="33" t="s">
        <v>5</v>
      </c>
      <c r="C1841" s="33"/>
      <c r="D1841" s="34"/>
      <c r="E1841" s="35"/>
      <c r="F1841" s="35"/>
      <c r="G1841" s="35"/>
      <c r="H1841" s="35"/>
      <c r="I1841" s="35"/>
      <c r="J1841" s="35"/>
      <c r="K1841" s="35"/>
      <c r="L1841" s="35"/>
      <c r="M1841" s="36"/>
      <c r="N1841" s="37"/>
      <c r="O1841" s="38"/>
      <c r="P1841" s="39"/>
    </row>
    <row r="1842" spans="1:16" ht="9.75" customHeight="1">
      <c r="A1842" s="40"/>
      <c r="B1842" s="41" t="s">
        <v>6</v>
      </c>
      <c r="C1842" s="41">
        <f aca="true" t="shared" si="128" ref="C1842:M1842">SUM(C1826:C1841)</f>
        <v>635</v>
      </c>
      <c r="D1842" s="42">
        <f t="shared" si="128"/>
        <v>482</v>
      </c>
      <c r="E1842" s="43">
        <f t="shared" si="128"/>
        <v>444</v>
      </c>
      <c r="F1842" s="43">
        <f t="shared" si="128"/>
        <v>407</v>
      </c>
      <c r="G1842" s="43">
        <f t="shared" si="128"/>
        <v>387</v>
      </c>
      <c r="H1842" s="43">
        <f t="shared" si="128"/>
        <v>378</v>
      </c>
      <c r="I1842" s="43">
        <f t="shared" si="128"/>
        <v>367</v>
      </c>
      <c r="J1842" s="43">
        <f t="shared" si="128"/>
        <v>358</v>
      </c>
      <c r="K1842" s="43">
        <f t="shared" si="128"/>
        <v>366</v>
      </c>
      <c r="L1842" s="43">
        <f t="shared" si="128"/>
        <v>403</v>
      </c>
      <c r="M1842" s="44">
        <f t="shared" si="128"/>
        <v>450</v>
      </c>
      <c r="N1842" s="45">
        <f>MIN(D1842:M1842)</f>
        <v>358</v>
      </c>
      <c r="O1842" s="46">
        <f>C1842-N1842</f>
        <v>277</v>
      </c>
      <c r="P1842" s="47">
        <f>O1842/C1842</f>
        <v>0.43622047244094486</v>
      </c>
    </row>
    <row r="1843" spans="1:16" ht="9.75" customHeight="1">
      <c r="A1843" s="32" t="s">
        <v>88</v>
      </c>
      <c r="B1843" s="48" t="s">
        <v>0</v>
      </c>
      <c r="C1843" s="48"/>
      <c r="D1843" s="49"/>
      <c r="E1843" s="50"/>
      <c r="F1843" s="50"/>
      <c r="G1843" s="50"/>
      <c r="H1843" s="50"/>
      <c r="I1843" s="50"/>
      <c r="J1843" s="50"/>
      <c r="K1843" s="50"/>
      <c r="L1843" s="50"/>
      <c r="M1843" s="51"/>
      <c r="N1843" s="52"/>
      <c r="O1843" s="53"/>
      <c r="P1843" s="54"/>
    </row>
    <row r="1844" spans="1:16" ht="9.75" customHeight="1">
      <c r="A1844" s="5"/>
      <c r="B1844" s="33" t="s">
        <v>1</v>
      </c>
      <c r="C1844" s="33">
        <v>2</v>
      </c>
      <c r="D1844" s="34">
        <v>1</v>
      </c>
      <c r="E1844" s="35">
        <v>0</v>
      </c>
      <c r="F1844" s="35">
        <v>0</v>
      </c>
      <c r="G1844" s="35">
        <v>0</v>
      </c>
      <c r="H1844" s="35">
        <v>0</v>
      </c>
      <c r="I1844" s="35">
        <v>0</v>
      </c>
      <c r="J1844" s="35">
        <v>0</v>
      </c>
      <c r="K1844" s="35">
        <v>0</v>
      </c>
      <c r="L1844" s="35">
        <v>1</v>
      </c>
      <c r="M1844" s="36">
        <v>1</v>
      </c>
      <c r="N1844" s="37">
        <f>MIN(D1844:M1844)</f>
        <v>0</v>
      </c>
      <c r="O1844" s="38">
        <f>C1844-N1844</f>
        <v>2</v>
      </c>
      <c r="P1844" s="39">
        <f>O1844/C1844</f>
        <v>1</v>
      </c>
    </row>
    <row r="1845" spans="1:16" ht="9.75" customHeight="1">
      <c r="A1845" s="5"/>
      <c r="B1845" s="33" t="s">
        <v>2</v>
      </c>
      <c r="C1845" s="33">
        <v>468</v>
      </c>
      <c r="D1845" s="34">
        <v>317</v>
      </c>
      <c r="E1845" s="35">
        <v>207</v>
      </c>
      <c r="F1845" s="35">
        <v>104</v>
      </c>
      <c r="G1845" s="35">
        <v>27</v>
      </c>
      <c r="H1845" s="35">
        <v>0</v>
      </c>
      <c r="I1845" s="35">
        <v>8</v>
      </c>
      <c r="J1845" s="35">
        <v>2</v>
      </c>
      <c r="K1845" s="35">
        <v>15</v>
      </c>
      <c r="L1845" s="35">
        <v>45</v>
      </c>
      <c r="M1845" s="36">
        <v>142</v>
      </c>
      <c r="N1845" s="37">
        <f>MIN(D1845:M1845)</f>
        <v>0</v>
      </c>
      <c r="O1845" s="38">
        <f>C1845-N1845</f>
        <v>468</v>
      </c>
      <c r="P1845" s="39">
        <f>O1845/C1845</f>
        <v>1</v>
      </c>
    </row>
    <row r="1846" spans="1:16" ht="9.75" customHeight="1">
      <c r="A1846" s="5"/>
      <c r="B1846" s="33" t="s">
        <v>460</v>
      </c>
      <c r="C1846" s="33"/>
      <c r="D1846" s="34"/>
      <c r="E1846" s="35"/>
      <c r="F1846" s="35"/>
      <c r="G1846" s="35"/>
      <c r="H1846" s="35"/>
      <c r="I1846" s="35"/>
      <c r="J1846" s="35"/>
      <c r="K1846" s="35"/>
      <c r="L1846" s="35"/>
      <c r="M1846" s="36"/>
      <c r="N1846" s="37"/>
      <c r="O1846" s="38"/>
      <c r="P1846" s="39"/>
    </row>
    <row r="1847" spans="1:16" ht="9.75" customHeight="1">
      <c r="A1847" s="5"/>
      <c r="B1847" s="33" t="s">
        <v>460</v>
      </c>
      <c r="C1847" s="33"/>
      <c r="D1847" s="34"/>
      <c r="E1847" s="35"/>
      <c r="F1847" s="35"/>
      <c r="G1847" s="35"/>
      <c r="H1847" s="35"/>
      <c r="I1847" s="35"/>
      <c r="J1847" s="35"/>
      <c r="K1847" s="35"/>
      <c r="L1847" s="35"/>
      <c r="M1847" s="36"/>
      <c r="N1847" s="37"/>
      <c r="O1847" s="38"/>
      <c r="P1847" s="39"/>
    </row>
    <row r="1848" spans="1:16" ht="9.75" customHeight="1">
      <c r="A1848" s="5"/>
      <c r="B1848" s="33" t="s">
        <v>4</v>
      </c>
      <c r="C1848" s="33"/>
      <c r="D1848" s="34"/>
      <c r="E1848" s="35"/>
      <c r="F1848" s="35"/>
      <c r="G1848" s="35"/>
      <c r="H1848" s="35"/>
      <c r="I1848" s="35"/>
      <c r="J1848" s="35"/>
      <c r="K1848" s="35"/>
      <c r="L1848" s="35"/>
      <c r="M1848" s="36"/>
      <c r="N1848" s="37"/>
      <c r="O1848" s="38"/>
      <c r="P1848" s="39"/>
    </row>
    <row r="1849" spans="1:16" ht="9.75" customHeight="1">
      <c r="A1849" s="5"/>
      <c r="B1849" s="33" t="s">
        <v>473</v>
      </c>
      <c r="C1849" s="33">
        <v>2</v>
      </c>
      <c r="D1849" s="34">
        <v>2</v>
      </c>
      <c r="E1849" s="35">
        <v>2</v>
      </c>
      <c r="F1849" s="35">
        <v>2</v>
      </c>
      <c r="G1849" s="35">
        <v>2</v>
      </c>
      <c r="H1849" s="35">
        <v>2</v>
      </c>
      <c r="I1849" s="35">
        <v>2</v>
      </c>
      <c r="J1849" s="35">
        <v>2</v>
      </c>
      <c r="K1849" s="35">
        <v>2</v>
      </c>
      <c r="L1849" s="35">
        <v>2</v>
      </c>
      <c r="M1849" s="36">
        <v>2</v>
      </c>
      <c r="N1849" s="37">
        <f>MIN(D1849:M1849)</f>
        <v>2</v>
      </c>
      <c r="O1849" s="38">
        <f>C1849-N1849</f>
        <v>0</v>
      </c>
      <c r="P1849" s="39">
        <f>O1849/C1849</f>
        <v>0</v>
      </c>
    </row>
    <row r="1850" spans="1:16" ht="9.75" customHeight="1">
      <c r="A1850" s="5"/>
      <c r="B1850" s="33" t="s">
        <v>321</v>
      </c>
      <c r="C1850" s="33">
        <v>1</v>
      </c>
      <c r="D1850" s="34">
        <v>0</v>
      </c>
      <c r="E1850" s="35">
        <v>0</v>
      </c>
      <c r="F1850" s="35">
        <v>0</v>
      </c>
      <c r="G1850" s="35">
        <v>0</v>
      </c>
      <c r="H1850" s="35">
        <v>0</v>
      </c>
      <c r="I1850" s="35">
        <v>0</v>
      </c>
      <c r="J1850" s="35">
        <v>0</v>
      </c>
      <c r="K1850" s="35">
        <v>0</v>
      </c>
      <c r="L1850" s="35">
        <v>0</v>
      </c>
      <c r="M1850" s="36">
        <v>0</v>
      </c>
      <c r="N1850" s="37">
        <f>MIN(D1850:M1850)</f>
        <v>0</v>
      </c>
      <c r="O1850" s="38">
        <f>C1850-N1850</f>
        <v>1</v>
      </c>
      <c r="P1850" s="39">
        <f>O1850/C1850</f>
        <v>1</v>
      </c>
    </row>
    <row r="1851" spans="1:16" ht="9.75" customHeight="1">
      <c r="A1851" s="5"/>
      <c r="B1851" s="33" t="s">
        <v>474</v>
      </c>
      <c r="C1851" s="33">
        <v>18</v>
      </c>
      <c r="D1851" s="34">
        <v>16</v>
      </c>
      <c r="E1851" s="35">
        <v>15</v>
      </c>
      <c r="F1851" s="35">
        <v>13</v>
      </c>
      <c r="G1851" s="35">
        <v>14</v>
      </c>
      <c r="H1851" s="35">
        <v>11</v>
      </c>
      <c r="I1851" s="35">
        <v>15</v>
      </c>
      <c r="J1851" s="35">
        <v>11</v>
      </c>
      <c r="K1851" s="35">
        <v>10</v>
      </c>
      <c r="L1851" s="35">
        <v>12</v>
      </c>
      <c r="M1851" s="36">
        <v>14</v>
      </c>
      <c r="N1851" s="37">
        <f>MIN(D1851:M1851)</f>
        <v>10</v>
      </c>
      <c r="O1851" s="38">
        <f>C1851-N1851</f>
        <v>8</v>
      </c>
      <c r="P1851" s="39">
        <f>O1851/C1851</f>
        <v>0.4444444444444444</v>
      </c>
    </row>
    <row r="1852" spans="1:16" ht="9.75" customHeight="1">
      <c r="A1852" s="5"/>
      <c r="B1852" s="33" t="s">
        <v>258</v>
      </c>
      <c r="C1852" s="33"/>
      <c r="D1852" s="34"/>
      <c r="E1852" s="35"/>
      <c r="F1852" s="35"/>
      <c r="G1852" s="35"/>
      <c r="H1852" s="35"/>
      <c r="I1852" s="35"/>
      <c r="J1852" s="35"/>
      <c r="K1852" s="35"/>
      <c r="L1852" s="35"/>
      <c r="M1852" s="36"/>
      <c r="N1852" s="37"/>
      <c r="O1852" s="38"/>
      <c r="P1852" s="39"/>
    </row>
    <row r="1853" spans="1:16" ht="9.75" customHeight="1">
      <c r="A1853" s="5"/>
      <c r="B1853" s="33" t="s">
        <v>258</v>
      </c>
      <c r="C1853" s="33"/>
      <c r="D1853" s="34"/>
      <c r="E1853" s="35"/>
      <c r="F1853" s="35"/>
      <c r="G1853" s="35"/>
      <c r="H1853" s="35"/>
      <c r="I1853" s="35"/>
      <c r="J1853" s="35"/>
      <c r="K1853" s="35"/>
      <c r="L1853" s="35"/>
      <c r="M1853" s="36"/>
      <c r="N1853" s="37"/>
      <c r="O1853" s="38"/>
      <c r="P1853" s="39"/>
    </row>
    <row r="1854" spans="1:16" ht="9.75" customHeight="1">
      <c r="A1854" s="5"/>
      <c r="B1854" s="33" t="s">
        <v>258</v>
      </c>
      <c r="C1854" s="33"/>
      <c r="D1854" s="34"/>
      <c r="E1854" s="35"/>
      <c r="F1854" s="35"/>
      <c r="G1854" s="35"/>
      <c r="H1854" s="35"/>
      <c r="I1854" s="35"/>
      <c r="J1854" s="35"/>
      <c r="K1854" s="35"/>
      <c r="L1854" s="35"/>
      <c r="M1854" s="36"/>
      <c r="N1854" s="37"/>
      <c r="O1854" s="38"/>
      <c r="P1854" s="39"/>
    </row>
    <row r="1855" spans="1:16" ht="9.75" customHeight="1">
      <c r="A1855" s="5"/>
      <c r="B1855" s="33" t="s">
        <v>93</v>
      </c>
      <c r="C1855" s="33">
        <v>7</v>
      </c>
      <c r="D1855" s="34">
        <v>7</v>
      </c>
      <c r="E1855" s="35">
        <v>6</v>
      </c>
      <c r="F1855" s="35">
        <v>5</v>
      </c>
      <c r="G1855" s="35">
        <v>4</v>
      </c>
      <c r="H1855" s="35">
        <v>6</v>
      </c>
      <c r="I1855" s="35">
        <v>6</v>
      </c>
      <c r="J1855" s="35">
        <v>6</v>
      </c>
      <c r="K1855" s="35">
        <v>6</v>
      </c>
      <c r="L1855" s="35">
        <v>5</v>
      </c>
      <c r="M1855" s="36">
        <v>6</v>
      </c>
      <c r="N1855" s="37">
        <f>MIN(D1855:M1855)</f>
        <v>4</v>
      </c>
      <c r="O1855" s="38">
        <f>C1855-N1855</f>
        <v>3</v>
      </c>
      <c r="P1855" s="39">
        <f>O1855/C1855</f>
        <v>0.42857142857142855</v>
      </c>
    </row>
    <row r="1856" spans="1:16" ht="9.75" customHeight="1">
      <c r="A1856" s="5"/>
      <c r="B1856" s="33" t="s">
        <v>254</v>
      </c>
      <c r="C1856" s="33">
        <v>23</v>
      </c>
      <c r="D1856" s="34">
        <v>8</v>
      </c>
      <c r="E1856" s="35">
        <v>11</v>
      </c>
      <c r="F1856" s="35">
        <v>11</v>
      </c>
      <c r="G1856" s="35">
        <v>11</v>
      </c>
      <c r="H1856" s="35">
        <v>11</v>
      </c>
      <c r="I1856" s="35">
        <v>9</v>
      </c>
      <c r="J1856" s="35">
        <v>11</v>
      </c>
      <c r="K1856" s="35">
        <v>12</v>
      </c>
      <c r="L1856" s="35">
        <v>12</v>
      </c>
      <c r="M1856" s="36">
        <v>10</v>
      </c>
      <c r="N1856" s="37">
        <f>MIN(D1856:M1856)</f>
        <v>8</v>
      </c>
      <c r="O1856" s="38">
        <f>C1856-N1856</f>
        <v>15</v>
      </c>
      <c r="P1856" s="39">
        <f>O1856/C1856</f>
        <v>0.6521739130434783</v>
      </c>
    </row>
    <row r="1857" spans="1:16" ht="9.75" customHeight="1">
      <c r="A1857" s="5"/>
      <c r="B1857" s="33" t="s">
        <v>255</v>
      </c>
      <c r="C1857" s="33"/>
      <c r="D1857" s="34"/>
      <c r="E1857" s="35"/>
      <c r="F1857" s="35"/>
      <c r="G1857" s="35"/>
      <c r="H1857" s="35"/>
      <c r="I1857" s="35"/>
      <c r="J1857" s="35"/>
      <c r="K1857" s="35"/>
      <c r="L1857" s="35"/>
      <c r="M1857" s="36"/>
      <c r="N1857" s="37"/>
      <c r="O1857" s="38"/>
      <c r="P1857" s="39"/>
    </row>
    <row r="1858" spans="1:16" ht="9.75" customHeight="1">
      <c r="A1858" s="5"/>
      <c r="B1858" s="33" t="s">
        <v>5</v>
      </c>
      <c r="C1858" s="33"/>
      <c r="D1858" s="34"/>
      <c r="E1858" s="35"/>
      <c r="F1858" s="35"/>
      <c r="G1858" s="35"/>
      <c r="H1858" s="35"/>
      <c r="I1858" s="35"/>
      <c r="J1858" s="35"/>
      <c r="K1858" s="35"/>
      <c r="L1858" s="35"/>
      <c r="M1858" s="36"/>
      <c r="N1858" s="37"/>
      <c r="O1858" s="38"/>
      <c r="P1858" s="39"/>
    </row>
    <row r="1859" spans="1:16" ht="9.75" customHeight="1">
      <c r="A1859" s="40"/>
      <c r="B1859" s="41" t="s">
        <v>6</v>
      </c>
      <c r="C1859" s="41">
        <f aca="true" t="shared" si="129" ref="C1859:M1859">SUM(C1843:C1858)</f>
        <v>521</v>
      </c>
      <c r="D1859" s="42">
        <f t="shared" si="129"/>
        <v>351</v>
      </c>
      <c r="E1859" s="43">
        <f t="shared" si="129"/>
        <v>241</v>
      </c>
      <c r="F1859" s="43">
        <f t="shared" si="129"/>
        <v>135</v>
      </c>
      <c r="G1859" s="43">
        <f t="shared" si="129"/>
        <v>58</v>
      </c>
      <c r="H1859" s="43">
        <f t="shared" si="129"/>
        <v>30</v>
      </c>
      <c r="I1859" s="43">
        <f t="shared" si="129"/>
        <v>40</v>
      </c>
      <c r="J1859" s="43">
        <f t="shared" si="129"/>
        <v>32</v>
      </c>
      <c r="K1859" s="43">
        <f t="shared" si="129"/>
        <v>45</v>
      </c>
      <c r="L1859" s="43">
        <f t="shared" si="129"/>
        <v>77</v>
      </c>
      <c r="M1859" s="44">
        <f t="shared" si="129"/>
        <v>175</v>
      </c>
      <c r="N1859" s="45">
        <f>MIN(D1859:M1859)</f>
        <v>30</v>
      </c>
      <c r="O1859" s="46">
        <f>C1859-N1859</f>
        <v>491</v>
      </c>
      <c r="P1859" s="47">
        <f>O1859/C1859</f>
        <v>0.9424184261036468</v>
      </c>
    </row>
    <row r="1860" spans="1:16" ht="9.75" customHeight="1">
      <c r="A1860" s="32" t="s">
        <v>83</v>
      </c>
      <c r="B1860" s="48" t="s">
        <v>0</v>
      </c>
      <c r="C1860" s="48"/>
      <c r="D1860" s="49"/>
      <c r="E1860" s="50"/>
      <c r="F1860" s="50"/>
      <c r="G1860" s="50"/>
      <c r="H1860" s="50"/>
      <c r="I1860" s="50"/>
      <c r="J1860" s="50"/>
      <c r="K1860" s="50"/>
      <c r="L1860" s="50"/>
      <c r="M1860" s="51"/>
      <c r="N1860" s="52"/>
      <c r="O1860" s="53"/>
      <c r="P1860" s="54"/>
    </row>
    <row r="1861" spans="1:16" ht="9.75" customHeight="1">
      <c r="A1861" s="5"/>
      <c r="B1861" s="33" t="s">
        <v>1</v>
      </c>
      <c r="C1861" s="33"/>
      <c r="D1861" s="34"/>
      <c r="E1861" s="35"/>
      <c r="F1861" s="35"/>
      <c r="G1861" s="35"/>
      <c r="H1861" s="35"/>
      <c r="I1861" s="35"/>
      <c r="J1861" s="35"/>
      <c r="K1861" s="35"/>
      <c r="L1861" s="35"/>
      <c r="M1861" s="36"/>
      <c r="N1861" s="37"/>
      <c r="O1861" s="38"/>
      <c r="P1861" s="39"/>
    </row>
    <row r="1862" spans="1:16" ht="9.75" customHeight="1">
      <c r="A1862" s="5"/>
      <c r="B1862" s="33" t="s">
        <v>2</v>
      </c>
      <c r="C1862" s="33">
        <v>593</v>
      </c>
      <c r="D1862" s="34">
        <v>469</v>
      </c>
      <c r="E1862" s="35">
        <v>279</v>
      </c>
      <c r="F1862" s="35">
        <v>144</v>
      </c>
      <c r="G1862" s="35">
        <v>68</v>
      </c>
      <c r="H1862" s="35">
        <v>30</v>
      </c>
      <c r="I1862" s="35">
        <v>24</v>
      </c>
      <c r="J1862" s="35">
        <v>17</v>
      </c>
      <c r="K1862" s="35">
        <v>42</v>
      </c>
      <c r="L1862" s="35">
        <v>97</v>
      </c>
      <c r="M1862" s="36">
        <v>207</v>
      </c>
      <c r="N1862" s="37">
        <f>MIN(D1862:M1862)</f>
        <v>17</v>
      </c>
      <c r="O1862" s="38">
        <f>C1862-N1862</f>
        <v>576</v>
      </c>
      <c r="P1862" s="39">
        <f>O1862/C1862</f>
        <v>0.9713322091062394</v>
      </c>
    </row>
    <row r="1863" spans="1:16" ht="9.75" customHeight="1">
      <c r="A1863" s="5"/>
      <c r="B1863" s="33" t="s">
        <v>460</v>
      </c>
      <c r="C1863" s="33"/>
      <c r="D1863" s="34"/>
      <c r="E1863" s="35"/>
      <c r="F1863" s="35"/>
      <c r="G1863" s="35"/>
      <c r="H1863" s="35"/>
      <c r="I1863" s="35"/>
      <c r="J1863" s="35"/>
      <c r="K1863" s="35"/>
      <c r="L1863" s="35"/>
      <c r="M1863" s="36"/>
      <c r="N1863" s="37"/>
      <c r="O1863" s="38"/>
      <c r="P1863" s="39"/>
    </row>
    <row r="1864" spans="1:16" ht="9.75" customHeight="1">
      <c r="A1864" s="5"/>
      <c r="B1864" s="33" t="s">
        <v>460</v>
      </c>
      <c r="C1864" s="33"/>
      <c r="D1864" s="34"/>
      <c r="E1864" s="35"/>
      <c r="F1864" s="35"/>
      <c r="G1864" s="35"/>
      <c r="H1864" s="35"/>
      <c r="I1864" s="35"/>
      <c r="J1864" s="35"/>
      <c r="K1864" s="35"/>
      <c r="L1864" s="35"/>
      <c r="M1864" s="36"/>
      <c r="N1864" s="37"/>
      <c r="O1864" s="38"/>
      <c r="P1864" s="39"/>
    </row>
    <row r="1865" spans="1:16" ht="9.75" customHeight="1">
      <c r="A1865" s="5"/>
      <c r="B1865" s="33" t="s">
        <v>4</v>
      </c>
      <c r="C1865" s="33"/>
      <c r="D1865" s="34"/>
      <c r="E1865" s="35"/>
      <c r="F1865" s="35"/>
      <c r="G1865" s="35"/>
      <c r="H1865" s="35"/>
      <c r="I1865" s="35"/>
      <c r="J1865" s="35"/>
      <c r="K1865" s="35"/>
      <c r="L1865" s="35"/>
      <c r="M1865" s="36"/>
      <c r="N1865" s="37"/>
      <c r="O1865" s="38"/>
      <c r="P1865" s="39"/>
    </row>
    <row r="1866" spans="1:16" ht="9.75" customHeight="1">
      <c r="A1866" s="5"/>
      <c r="B1866" s="33" t="s">
        <v>258</v>
      </c>
      <c r="C1866" s="33"/>
      <c r="D1866" s="34"/>
      <c r="E1866" s="35"/>
      <c r="F1866" s="35"/>
      <c r="G1866" s="35"/>
      <c r="H1866" s="35"/>
      <c r="I1866" s="35"/>
      <c r="J1866" s="35"/>
      <c r="K1866" s="35"/>
      <c r="L1866" s="35"/>
      <c r="M1866" s="36"/>
      <c r="N1866" s="37"/>
      <c r="O1866" s="38"/>
      <c r="P1866" s="39"/>
    </row>
    <row r="1867" spans="1:16" ht="9.75" customHeight="1">
      <c r="A1867" s="5"/>
      <c r="B1867" s="33" t="s">
        <v>258</v>
      </c>
      <c r="C1867" s="33"/>
      <c r="D1867" s="34"/>
      <c r="E1867" s="35"/>
      <c r="F1867" s="35"/>
      <c r="G1867" s="35"/>
      <c r="H1867" s="35"/>
      <c r="I1867" s="35"/>
      <c r="J1867" s="35"/>
      <c r="K1867" s="35"/>
      <c r="L1867" s="35"/>
      <c r="M1867" s="36"/>
      <c r="N1867" s="37"/>
      <c r="O1867" s="38"/>
      <c r="P1867" s="39"/>
    </row>
    <row r="1868" spans="1:16" ht="9.75" customHeight="1">
      <c r="A1868" s="5"/>
      <c r="B1868" s="33" t="s">
        <v>258</v>
      </c>
      <c r="C1868" s="33"/>
      <c r="D1868" s="34"/>
      <c r="E1868" s="35"/>
      <c r="F1868" s="35"/>
      <c r="G1868" s="35"/>
      <c r="H1868" s="35"/>
      <c r="I1868" s="35"/>
      <c r="J1868" s="35"/>
      <c r="K1868" s="35"/>
      <c r="L1868" s="35"/>
      <c r="M1868" s="36"/>
      <c r="N1868" s="37"/>
      <c r="O1868" s="38"/>
      <c r="P1868" s="39"/>
    </row>
    <row r="1869" spans="1:16" ht="9.75" customHeight="1">
      <c r="A1869" s="5"/>
      <c r="B1869" s="33" t="s">
        <v>258</v>
      </c>
      <c r="C1869" s="33"/>
      <c r="D1869" s="34"/>
      <c r="E1869" s="35"/>
      <c r="F1869" s="35"/>
      <c r="G1869" s="35"/>
      <c r="H1869" s="35"/>
      <c r="I1869" s="35"/>
      <c r="J1869" s="35"/>
      <c r="K1869" s="35"/>
      <c r="L1869" s="35"/>
      <c r="M1869" s="36"/>
      <c r="N1869" s="37"/>
      <c r="O1869" s="38"/>
      <c r="P1869" s="39"/>
    </row>
    <row r="1870" spans="1:16" ht="9.75" customHeight="1">
      <c r="A1870" s="5"/>
      <c r="B1870" s="33" t="s">
        <v>258</v>
      </c>
      <c r="C1870" s="33"/>
      <c r="D1870" s="34"/>
      <c r="E1870" s="35"/>
      <c r="F1870" s="35"/>
      <c r="G1870" s="35"/>
      <c r="H1870" s="35"/>
      <c r="I1870" s="35"/>
      <c r="J1870" s="35"/>
      <c r="K1870" s="35"/>
      <c r="L1870" s="35"/>
      <c r="M1870" s="36"/>
      <c r="N1870" s="37"/>
      <c r="O1870" s="38"/>
      <c r="P1870" s="39"/>
    </row>
    <row r="1871" spans="1:16" ht="9.75" customHeight="1">
      <c r="A1871" s="5"/>
      <c r="B1871" s="33" t="s">
        <v>258</v>
      </c>
      <c r="C1871" s="33"/>
      <c r="D1871" s="34"/>
      <c r="E1871" s="35"/>
      <c r="F1871" s="35"/>
      <c r="G1871" s="35"/>
      <c r="H1871" s="35"/>
      <c r="I1871" s="35"/>
      <c r="J1871" s="35"/>
      <c r="K1871" s="35"/>
      <c r="L1871" s="35"/>
      <c r="M1871" s="36"/>
      <c r="N1871" s="37"/>
      <c r="O1871" s="38"/>
      <c r="P1871" s="39"/>
    </row>
    <row r="1872" spans="1:16" ht="9.75" customHeight="1">
      <c r="A1872" s="5"/>
      <c r="B1872" s="33" t="s">
        <v>93</v>
      </c>
      <c r="C1872" s="33"/>
      <c r="D1872" s="34"/>
      <c r="E1872" s="35"/>
      <c r="F1872" s="35"/>
      <c r="G1872" s="35"/>
      <c r="H1872" s="35"/>
      <c r="I1872" s="35"/>
      <c r="J1872" s="35"/>
      <c r="K1872" s="35"/>
      <c r="L1872" s="35"/>
      <c r="M1872" s="36"/>
      <c r="N1872" s="37"/>
      <c r="O1872" s="38"/>
      <c r="P1872" s="39"/>
    </row>
    <row r="1873" spans="1:16" ht="9.75" customHeight="1">
      <c r="A1873" s="5"/>
      <c r="B1873" s="33" t="s">
        <v>254</v>
      </c>
      <c r="C1873" s="33"/>
      <c r="D1873" s="34"/>
      <c r="E1873" s="35"/>
      <c r="F1873" s="35"/>
      <c r="G1873" s="35"/>
      <c r="H1873" s="35"/>
      <c r="I1873" s="35"/>
      <c r="J1873" s="35"/>
      <c r="K1873" s="35"/>
      <c r="L1873" s="35"/>
      <c r="M1873" s="36"/>
      <c r="N1873" s="37"/>
      <c r="O1873" s="38"/>
      <c r="P1873" s="39"/>
    </row>
    <row r="1874" spans="1:16" ht="9.75" customHeight="1">
      <c r="A1874" s="5"/>
      <c r="B1874" s="33" t="s">
        <v>255</v>
      </c>
      <c r="C1874" s="33"/>
      <c r="D1874" s="34"/>
      <c r="E1874" s="35"/>
      <c r="F1874" s="35"/>
      <c r="G1874" s="35"/>
      <c r="H1874" s="35"/>
      <c r="I1874" s="35"/>
      <c r="J1874" s="35"/>
      <c r="K1874" s="35"/>
      <c r="L1874" s="35"/>
      <c r="M1874" s="36"/>
      <c r="N1874" s="37"/>
      <c r="O1874" s="38"/>
      <c r="P1874" s="39"/>
    </row>
    <row r="1875" spans="1:16" ht="9.75" customHeight="1">
      <c r="A1875" s="5"/>
      <c r="B1875" s="33" t="s">
        <v>5</v>
      </c>
      <c r="C1875" s="33"/>
      <c r="D1875" s="34"/>
      <c r="E1875" s="35"/>
      <c r="F1875" s="35"/>
      <c r="G1875" s="35"/>
      <c r="H1875" s="35"/>
      <c r="I1875" s="35"/>
      <c r="J1875" s="35"/>
      <c r="K1875" s="35"/>
      <c r="L1875" s="35"/>
      <c r="M1875" s="36"/>
      <c r="N1875" s="37"/>
      <c r="O1875" s="38"/>
      <c r="P1875" s="39"/>
    </row>
    <row r="1876" spans="1:16" ht="9.75" customHeight="1">
      <c r="A1876" s="40"/>
      <c r="B1876" s="41" t="s">
        <v>6</v>
      </c>
      <c r="C1876" s="41">
        <f aca="true" t="shared" si="130" ref="C1876:M1876">SUM(C1860:C1875)</f>
        <v>593</v>
      </c>
      <c r="D1876" s="42">
        <f t="shared" si="130"/>
        <v>469</v>
      </c>
      <c r="E1876" s="43">
        <f t="shared" si="130"/>
        <v>279</v>
      </c>
      <c r="F1876" s="43">
        <f t="shared" si="130"/>
        <v>144</v>
      </c>
      <c r="G1876" s="43">
        <f t="shared" si="130"/>
        <v>68</v>
      </c>
      <c r="H1876" s="43">
        <f t="shared" si="130"/>
        <v>30</v>
      </c>
      <c r="I1876" s="43">
        <f t="shared" si="130"/>
        <v>24</v>
      </c>
      <c r="J1876" s="43">
        <f t="shared" si="130"/>
        <v>17</v>
      </c>
      <c r="K1876" s="43">
        <f t="shared" si="130"/>
        <v>42</v>
      </c>
      <c r="L1876" s="43">
        <f t="shared" si="130"/>
        <v>97</v>
      </c>
      <c r="M1876" s="44">
        <f t="shared" si="130"/>
        <v>207</v>
      </c>
      <c r="N1876" s="45">
        <f>MIN(D1876:M1876)</f>
        <v>17</v>
      </c>
      <c r="O1876" s="46">
        <f>C1876-N1876</f>
        <v>576</v>
      </c>
      <c r="P1876" s="47">
        <f>O1876/C1876</f>
        <v>0.9713322091062394</v>
      </c>
    </row>
    <row r="1877" spans="1:16" ht="9.75" customHeight="1">
      <c r="A1877" s="32" t="s">
        <v>91</v>
      </c>
      <c r="B1877" s="48" t="s">
        <v>0</v>
      </c>
      <c r="C1877" s="48"/>
      <c r="D1877" s="49"/>
      <c r="E1877" s="50"/>
      <c r="F1877" s="50"/>
      <c r="G1877" s="50"/>
      <c r="H1877" s="50"/>
      <c r="I1877" s="50"/>
      <c r="J1877" s="50"/>
      <c r="K1877" s="50"/>
      <c r="L1877" s="50"/>
      <c r="M1877" s="51"/>
      <c r="N1877" s="52"/>
      <c r="O1877" s="53"/>
      <c r="P1877" s="54"/>
    </row>
    <row r="1878" spans="1:16" ht="9.75" customHeight="1">
      <c r="A1878" s="5"/>
      <c r="B1878" s="33" t="s">
        <v>1</v>
      </c>
      <c r="C1878" s="33"/>
      <c r="D1878" s="34"/>
      <c r="E1878" s="35"/>
      <c r="F1878" s="35"/>
      <c r="G1878" s="35"/>
      <c r="H1878" s="35"/>
      <c r="I1878" s="35"/>
      <c r="J1878" s="35"/>
      <c r="K1878" s="35"/>
      <c r="L1878" s="35"/>
      <c r="M1878" s="36"/>
      <c r="N1878" s="37"/>
      <c r="O1878" s="38"/>
      <c r="P1878" s="39"/>
    </row>
    <row r="1879" spans="1:16" ht="9.75" customHeight="1">
      <c r="A1879" s="5"/>
      <c r="B1879" s="33" t="s">
        <v>2</v>
      </c>
      <c r="C1879" s="33">
        <v>472</v>
      </c>
      <c r="D1879" s="34">
        <v>445</v>
      </c>
      <c r="E1879" s="35">
        <v>441</v>
      </c>
      <c r="F1879" s="35">
        <v>418</v>
      </c>
      <c r="G1879" s="35">
        <v>373</v>
      </c>
      <c r="H1879" s="35">
        <v>333</v>
      </c>
      <c r="I1879" s="35">
        <v>290</v>
      </c>
      <c r="J1879" s="35">
        <v>279</v>
      </c>
      <c r="K1879" s="35">
        <v>290</v>
      </c>
      <c r="L1879" s="35">
        <v>333</v>
      </c>
      <c r="M1879" s="36">
        <v>354</v>
      </c>
      <c r="N1879" s="37">
        <f>MIN(D1879:M1879)</f>
        <v>279</v>
      </c>
      <c r="O1879" s="38">
        <f>C1879-N1879</f>
        <v>193</v>
      </c>
      <c r="P1879" s="39">
        <f>O1879/C1879</f>
        <v>0.4088983050847458</v>
      </c>
    </row>
    <row r="1880" spans="1:16" ht="9.75" customHeight="1">
      <c r="A1880" s="5"/>
      <c r="B1880" s="33" t="s">
        <v>460</v>
      </c>
      <c r="C1880" s="33"/>
      <c r="D1880" s="34"/>
      <c r="E1880" s="35"/>
      <c r="F1880" s="35"/>
      <c r="G1880" s="35"/>
      <c r="H1880" s="35"/>
      <c r="I1880" s="35"/>
      <c r="J1880" s="35"/>
      <c r="K1880" s="35"/>
      <c r="L1880" s="35"/>
      <c r="M1880" s="36"/>
      <c r="N1880" s="37"/>
      <c r="O1880" s="38"/>
      <c r="P1880" s="39"/>
    </row>
    <row r="1881" spans="1:16" ht="9.75" customHeight="1">
      <c r="A1881" s="5"/>
      <c r="B1881" s="33" t="s">
        <v>460</v>
      </c>
      <c r="C1881" s="33"/>
      <c r="D1881" s="34"/>
      <c r="E1881" s="35"/>
      <c r="F1881" s="35"/>
      <c r="G1881" s="35"/>
      <c r="H1881" s="35"/>
      <c r="I1881" s="35"/>
      <c r="J1881" s="35"/>
      <c r="K1881" s="35"/>
      <c r="L1881" s="35"/>
      <c r="M1881" s="36"/>
      <c r="N1881" s="37"/>
      <c r="O1881" s="38"/>
      <c r="P1881" s="39"/>
    </row>
    <row r="1882" spans="1:16" ht="9.75" customHeight="1">
      <c r="A1882" s="5"/>
      <c r="B1882" s="33" t="s">
        <v>4</v>
      </c>
      <c r="C1882" s="33"/>
      <c r="D1882" s="34"/>
      <c r="E1882" s="35"/>
      <c r="F1882" s="35"/>
      <c r="G1882" s="35"/>
      <c r="H1882" s="35"/>
      <c r="I1882" s="35"/>
      <c r="J1882" s="35"/>
      <c r="K1882" s="35"/>
      <c r="L1882" s="35"/>
      <c r="M1882" s="36"/>
      <c r="N1882" s="37"/>
      <c r="O1882" s="38"/>
      <c r="P1882" s="39"/>
    </row>
    <row r="1883" spans="1:16" ht="9.75" customHeight="1">
      <c r="A1883" s="5"/>
      <c r="B1883" s="33" t="s">
        <v>258</v>
      </c>
      <c r="C1883" s="33"/>
      <c r="D1883" s="34"/>
      <c r="E1883" s="35"/>
      <c r="F1883" s="35"/>
      <c r="G1883" s="35"/>
      <c r="H1883" s="35"/>
      <c r="I1883" s="35"/>
      <c r="J1883" s="35"/>
      <c r="K1883" s="35"/>
      <c r="L1883" s="35"/>
      <c r="M1883" s="36"/>
      <c r="N1883" s="37"/>
      <c r="O1883" s="38"/>
      <c r="P1883" s="39"/>
    </row>
    <row r="1884" spans="1:16" ht="9.75" customHeight="1">
      <c r="A1884" s="5"/>
      <c r="B1884" s="33" t="s">
        <v>258</v>
      </c>
      <c r="C1884" s="33"/>
      <c r="D1884" s="34"/>
      <c r="E1884" s="35"/>
      <c r="F1884" s="35"/>
      <c r="G1884" s="35"/>
      <c r="H1884" s="35"/>
      <c r="I1884" s="35"/>
      <c r="J1884" s="35"/>
      <c r="K1884" s="35"/>
      <c r="L1884" s="35"/>
      <c r="M1884" s="36"/>
      <c r="N1884" s="37"/>
      <c r="O1884" s="38"/>
      <c r="P1884" s="39"/>
    </row>
    <row r="1885" spans="1:16" ht="9.75" customHeight="1">
      <c r="A1885" s="5"/>
      <c r="B1885" s="33" t="s">
        <v>258</v>
      </c>
      <c r="C1885" s="33"/>
      <c r="D1885" s="34"/>
      <c r="E1885" s="35"/>
      <c r="F1885" s="35"/>
      <c r="G1885" s="35"/>
      <c r="H1885" s="35"/>
      <c r="I1885" s="35"/>
      <c r="J1885" s="35"/>
      <c r="K1885" s="35"/>
      <c r="L1885" s="35"/>
      <c r="M1885" s="36"/>
      <c r="N1885" s="37"/>
      <c r="O1885" s="38"/>
      <c r="P1885" s="39"/>
    </row>
    <row r="1886" spans="1:16" ht="9.75" customHeight="1">
      <c r="A1886" s="5"/>
      <c r="B1886" s="33" t="s">
        <v>258</v>
      </c>
      <c r="C1886" s="33"/>
      <c r="D1886" s="34"/>
      <c r="E1886" s="35"/>
      <c r="F1886" s="35"/>
      <c r="G1886" s="35"/>
      <c r="H1886" s="35"/>
      <c r="I1886" s="35"/>
      <c r="J1886" s="35"/>
      <c r="K1886" s="35"/>
      <c r="L1886" s="35"/>
      <c r="M1886" s="36"/>
      <c r="N1886" s="37"/>
      <c r="O1886" s="38"/>
      <c r="P1886" s="39"/>
    </row>
    <row r="1887" spans="1:16" ht="9.75" customHeight="1">
      <c r="A1887" s="5"/>
      <c r="B1887" s="33" t="s">
        <v>258</v>
      </c>
      <c r="C1887" s="33"/>
      <c r="D1887" s="34"/>
      <c r="E1887" s="35"/>
      <c r="F1887" s="35"/>
      <c r="G1887" s="35"/>
      <c r="H1887" s="35"/>
      <c r="I1887" s="35"/>
      <c r="J1887" s="35"/>
      <c r="K1887" s="35"/>
      <c r="L1887" s="35"/>
      <c r="M1887" s="36"/>
      <c r="N1887" s="37"/>
      <c r="O1887" s="38"/>
      <c r="P1887" s="39"/>
    </row>
    <row r="1888" spans="1:16" ht="9.75" customHeight="1">
      <c r="A1888" s="5"/>
      <c r="B1888" s="33" t="s">
        <v>258</v>
      </c>
      <c r="C1888" s="33"/>
      <c r="D1888" s="34"/>
      <c r="E1888" s="35"/>
      <c r="F1888" s="35"/>
      <c r="G1888" s="35"/>
      <c r="H1888" s="35"/>
      <c r="I1888" s="35"/>
      <c r="J1888" s="35"/>
      <c r="K1888" s="35"/>
      <c r="L1888" s="35"/>
      <c r="M1888" s="36"/>
      <c r="N1888" s="37"/>
      <c r="O1888" s="38"/>
      <c r="P1888" s="39"/>
    </row>
    <row r="1889" spans="1:16" ht="9.75" customHeight="1">
      <c r="A1889" s="5"/>
      <c r="B1889" s="33" t="s">
        <v>93</v>
      </c>
      <c r="C1889" s="33"/>
      <c r="D1889" s="34"/>
      <c r="E1889" s="35"/>
      <c r="F1889" s="35"/>
      <c r="G1889" s="35"/>
      <c r="H1889" s="35"/>
      <c r="I1889" s="35"/>
      <c r="J1889" s="35"/>
      <c r="K1889" s="35"/>
      <c r="L1889" s="35"/>
      <c r="M1889" s="36"/>
      <c r="N1889" s="37"/>
      <c r="O1889" s="38"/>
      <c r="P1889" s="39"/>
    </row>
    <row r="1890" spans="1:16" ht="9.75" customHeight="1">
      <c r="A1890" s="5"/>
      <c r="B1890" s="33" t="s">
        <v>254</v>
      </c>
      <c r="C1890" s="33"/>
      <c r="D1890" s="34"/>
      <c r="E1890" s="35"/>
      <c r="F1890" s="35"/>
      <c r="G1890" s="35"/>
      <c r="H1890" s="35"/>
      <c r="I1890" s="35"/>
      <c r="J1890" s="35"/>
      <c r="K1890" s="35"/>
      <c r="L1890" s="35"/>
      <c r="M1890" s="36"/>
      <c r="N1890" s="37"/>
      <c r="O1890" s="38"/>
      <c r="P1890" s="39"/>
    </row>
    <row r="1891" spans="1:16" ht="9.75" customHeight="1">
      <c r="A1891" s="5"/>
      <c r="B1891" s="33" t="s">
        <v>255</v>
      </c>
      <c r="C1891" s="33"/>
      <c r="D1891" s="34"/>
      <c r="E1891" s="35"/>
      <c r="F1891" s="35"/>
      <c r="G1891" s="35"/>
      <c r="H1891" s="35"/>
      <c r="I1891" s="35"/>
      <c r="J1891" s="35"/>
      <c r="K1891" s="35"/>
      <c r="L1891" s="35"/>
      <c r="M1891" s="36"/>
      <c r="N1891" s="37"/>
      <c r="O1891" s="38"/>
      <c r="P1891" s="39"/>
    </row>
    <row r="1892" spans="1:16" ht="9.75" customHeight="1">
      <c r="A1892" s="5"/>
      <c r="B1892" s="33" t="s">
        <v>5</v>
      </c>
      <c r="C1892" s="33"/>
      <c r="D1892" s="34"/>
      <c r="E1892" s="35"/>
      <c r="F1892" s="35"/>
      <c r="G1892" s="35"/>
      <c r="H1892" s="35"/>
      <c r="I1892" s="35"/>
      <c r="J1892" s="35"/>
      <c r="K1892" s="35"/>
      <c r="L1892" s="35"/>
      <c r="M1892" s="36"/>
      <c r="N1892" s="37"/>
      <c r="O1892" s="38"/>
      <c r="P1892" s="39"/>
    </row>
    <row r="1893" spans="1:16" ht="9.75" customHeight="1">
      <c r="A1893" s="40"/>
      <c r="B1893" s="41" t="s">
        <v>6</v>
      </c>
      <c r="C1893" s="41">
        <f aca="true" t="shared" si="131" ref="C1893:M1893">SUM(C1877:C1892)</f>
        <v>472</v>
      </c>
      <c r="D1893" s="42">
        <f t="shared" si="131"/>
        <v>445</v>
      </c>
      <c r="E1893" s="43">
        <f t="shared" si="131"/>
        <v>441</v>
      </c>
      <c r="F1893" s="43">
        <f t="shared" si="131"/>
        <v>418</v>
      </c>
      <c r="G1893" s="43">
        <f t="shared" si="131"/>
        <v>373</v>
      </c>
      <c r="H1893" s="43">
        <f t="shared" si="131"/>
        <v>333</v>
      </c>
      <c r="I1893" s="43">
        <f t="shared" si="131"/>
        <v>290</v>
      </c>
      <c r="J1893" s="43">
        <f t="shared" si="131"/>
        <v>279</v>
      </c>
      <c r="K1893" s="43">
        <f t="shared" si="131"/>
        <v>290</v>
      </c>
      <c r="L1893" s="43">
        <f t="shared" si="131"/>
        <v>333</v>
      </c>
      <c r="M1893" s="44">
        <f t="shared" si="131"/>
        <v>354</v>
      </c>
      <c r="N1893" s="45">
        <f>MIN(D1893:M1893)</f>
        <v>279</v>
      </c>
      <c r="O1893" s="46">
        <f>C1893-N1893</f>
        <v>193</v>
      </c>
      <c r="P1893" s="47">
        <f>O1893/C1893</f>
        <v>0.4088983050847458</v>
      </c>
    </row>
    <row r="1894" spans="1:16" ht="9.75" customHeight="1">
      <c r="A1894" s="32" t="s">
        <v>84</v>
      </c>
      <c r="B1894" s="48" t="s">
        <v>0</v>
      </c>
      <c r="C1894" s="48"/>
      <c r="D1894" s="49"/>
      <c r="E1894" s="50"/>
      <c r="F1894" s="50"/>
      <c r="G1894" s="50"/>
      <c r="H1894" s="50"/>
      <c r="I1894" s="50"/>
      <c r="J1894" s="50"/>
      <c r="K1894" s="50"/>
      <c r="L1894" s="50"/>
      <c r="M1894" s="51"/>
      <c r="N1894" s="52"/>
      <c r="O1894" s="53"/>
      <c r="P1894" s="54"/>
    </row>
    <row r="1895" spans="1:16" ht="9.75" customHeight="1">
      <c r="A1895" s="5"/>
      <c r="B1895" s="33" t="s">
        <v>1</v>
      </c>
      <c r="C1895" s="33"/>
      <c r="D1895" s="34"/>
      <c r="E1895" s="35"/>
      <c r="F1895" s="35"/>
      <c r="G1895" s="35"/>
      <c r="H1895" s="35"/>
      <c r="I1895" s="35"/>
      <c r="J1895" s="35"/>
      <c r="K1895" s="35"/>
      <c r="L1895" s="35"/>
      <c r="M1895" s="36"/>
      <c r="N1895" s="37"/>
      <c r="O1895" s="38"/>
      <c r="P1895" s="39"/>
    </row>
    <row r="1896" spans="1:16" ht="9.75" customHeight="1">
      <c r="A1896" s="5"/>
      <c r="B1896" s="33" t="s">
        <v>2</v>
      </c>
      <c r="C1896" s="33"/>
      <c r="D1896" s="34"/>
      <c r="E1896" s="35"/>
      <c r="F1896" s="35"/>
      <c r="G1896" s="35"/>
      <c r="H1896" s="35"/>
      <c r="I1896" s="35"/>
      <c r="J1896" s="35"/>
      <c r="K1896" s="35"/>
      <c r="L1896" s="35"/>
      <c r="M1896" s="36"/>
      <c r="N1896" s="37"/>
      <c r="O1896" s="38"/>
      <c r="P1896" s="39"/>
    </row>
    <row r="1897" spans="1:16" ht="9.75" customHeight="1">
      <c r="A1897" s="5"/>
      <c r="B1897" s="33" t="s">
        <v>458</v>
      </c>
      <c r="C1897" s="33">
        <v>276</v>
      </c>
      <c r="D1897" s="34">
        <v>168</v>
      </c>
      <c r="E1897" s="35">
        <v>85</v>
      </c>
      <c r="F1897" s="35">
        <v>27</v>
      </c>
      <c r="G1897" s="35">
        <v>22</v>
      </c>
      <c r="H1897" s="35">
        <v>45</v>
      </c>
      <c r="I1897" s="35">
        <v>32</v>
      </c>
      <c r="J1897" s="35">
        <v>10</v>
      </c>
      <c r="K1897" s="35">
        <v>13</v>
      </c>
      <c r="L1897" s="35">
        <v>48</v>
      </c>
      <c r="M1897" s="36">
        <v>116</v>
      </c>
      <c r="N1897" s="37">
        <f>MIN(D1897:M1897)</f>
        <v>10</v>
      </c>
      <c r="O1897" s="38">
        <f>C1897-N1897</f>
        <v>266</v>
      </c>
      <c r="P1897" s="39">
        <f>O1897/C1897</f>
        <v>0.9637681159420289</v>
      </c>
    </row>
    <row r="1898" spans="1:16" ht="9.75" customHeight="1">
      <c r="A1898" s="5"/>
      <c r="B1898" s="33" t="s">
        <v>460</v>
      </c>
      <c r="C1898" s="33"/>
      <c r="D1898" s="34"/>
      <c r="E1898" s="35"/>
      <c r="F1898" s="35"/>
      <c r="G1898" s="35"/>
      <c r="H1898" s="35"/>
      <c r="I1898" s="35"/>
      <c r="J1898" s="35"/>
      <c r="K1898" s="35"/>
      <c r="L1898" s="35"/>
      <c r="M1898" s="36"/>
      <c r="N1898" s="37"/>
      <c r="O1898" s="38"/>
      <c r="P1898" s="39"/>
    </row>
    <row r="1899" spans="1:16" ht="9.75" customHeight="1">
      <c r="A1899" s="5"/>
      <c r="B1899" s="33" t="s">
        <v>4</v>
      </c>
      <c r="C1899" s="33"/>
      <c r="D1899" s="34"/>
      <c r="E1899" s="35"/>
      <c r="F1899" s="35"/>
      <c r="G1899" s="35"/>
      <c r="H1899" s="35"/>
      <c r="I1899" s="35"/>
      <c r="J1899" s="35"/>
      <c r="K1899" s="35"/>
      <c r="L1899" s="35"/>
      <c r="M1899" s="36"/>
      <c r="N1899" s="37"/>
      <c r="O1899" s="38"/>
      <c r="P1899" s="39"/>
    </row>
    <row r="1900" spans="1:16" ht="9.75" customHeight="1">
      <c r="A1900" s="5"/>
      <c r="B1900" s="33" t="s">
        <v>490</v>
      </c>
      <c r="C1900" s="33">
        <v>3</v>
      </c>
      <c r="D1900" s="34">
        <v>2</v>
      </c>
      <c r="E1900" s="35">
        <v>2</v>
      </c>
      <c r="F1900" s="35">
        <v>1</v>
      </c>
      <c r="G1900" s="35">
        <v>0</v>
      </c>
      <c r="H1900" s="35">
        <v>2</v>
      </c>
      <c r="I1900" s="35">
        <v>2</v>
      </c>
      <c r="J1900" s="35">
        <v>1</v>
      </c>
      <c r="K1900" s="35">
        <v>1</v>
      </c>
      <c r="L1900" s="35">
        <v>1</v>
      </c>
      <c r="M1900" s="36">
        <v>2</v>
      </c>
      <c r="N1900" s="37">
        <f>MIN(D1900:M1900)</f>
        <v>0</v>
      </c>
      <c r="O1900" s="38">
        <f>C1900-N1900</f>
        <v>3</v>
      </c>
      <c r="P1900" s="39">
        <f>O1900/C1900</f>
        <v>1</v>
      </c>
    </row>
    <row r="1901" spans="1:16" ht="9.75" customHeight="1">
      <c r="A1901" s="5"/>
      <c r="B1901" s="33" t="s">
        <v>258</v>
      </c>
      <c r="C1901" s="33"/>
      <c r="D1901" s="34"/>
      <c r="E1901" s="35"/>
      <c r="F1901" s="35"/>
      <c r="G1901" s="35"/>
      <c r="H1901" s="35"/>
      <c r="I1901" s="35"/>
      <c r="J1901" s="35"/>
      <c r="K1901" s="35"/>
      <c r="L1901" s="35"/>
      <c r="M1901" s="36"/>
      <c r="N1901" s="37"/>
      <c r="O1901" s="38"/>
      <c r="P1901" s="39"/>
    </row>
    <row r="1902" spans="1:16" ht="9.75" customHeight="1">
      <c r="A1902" s="5"/>
      <c r="B1902" s="33" t="s">
        <v>258</v>
      </c>
      <c r="C1902" s="33"/>
      <c r="D1902" s="34"/>
      <c r="E1902" s="35"/>
      <c r="F1902" s="35"/>
      <c r="G1902" s="35"/>
      <c r="H1902" s="35"/>
      <c r="I1902" s="35"/>
      <c r="J1902" s="35"/>
      <c r="K1902" s="35"/>
      <c r="L1902" s="35"/>
      <c r="M1902" s="36"/>
      <c r="N1902" s="37"/>
      <c r="O1902" s="38"/>
      <c r="P1902" s="39"/>
    </row>
    <row r="1903" spans="1:16" ht="9.75" customHeight="1">
      <c r="A1903" s="5"/>
      <c r="B1903" s="33" t="s">
        <v>258</v>
      </c>
      <c r="C1903" s="33"/>
      <c r="D1903" s="34"/>
      <c r="E1903" s="35"/>
      <c r="F1903" s="35"/>
      <c r="G1903" s="35"/>
      <c r="H1903" s="35"/>
      <c r="I1903" s="35"/>
      <c r="J1903" s="35"/>
      <c r="K1903" s="35"/>
      <c r="L1903" s="35"/>
      <c r="M1903" s="36"/>
      <c r="N1903" s="37"/>
      <c r="O1903" s="38"/>
      <c r="P1903" s="39"/>
    </row>
    <row r="1904" spans="1:16" ht="9.75" customHeight="1">
      <c r="A1904" s="5"/>
      <c r="B1904" s="33" t="s">
        <v>258</v>
      </c>
      <c r="C1904" s="33"/>
      <c r="D1904" s="34"/>
      <c r="E1904" s="35"/>
      <c r="F1904" s="35"/>
      <c r="G1904" s="35"/>
      <c r="H1904" s="35"/>
      <c r="I1904" s="35"/>
      <c r="J1904" s="35"/>
      <c r="K1904" s="35"/>
      <c r="L1904" s="35"/>
      <c r="M1904" s="36"/>
      <c r="N1904" s="37"/>
      <c r="O1904" s="38"/>
      <c r="P1904" s="39"/>
    </row>
    <row r="1905" spans="1:16" ht="9.75" customHeight="1">
      <c r="A1905" s="5"/>
      <c r="B1905" s="33" t="s">
        <v>258</v>
      </c>
      <c r="C1905" s="33"/>
      <c r="D1905" s="34"/>
      <c r="E1905" s="35"/>
      <c r="F1905" s="35"/>
      <c r="G1905" s="35"/>
      <c r="H1905" s="35"/>
      <c r="I1905" s="35"/>
      <c r="J1905" s="35"/>
      <c r="K1905" s="35"/>
      <c r="L1905" s="35"/>
      <c r="M1905" s="36"/>
      <c r="N1905" s="37"/>
      <c r="O1905" s="38"/>
      <c r="P1905" s="39"/>
    </row>
    <row r="1906" spans="1:16" ht="9.75" customHeight="1">
      <c r="A1906" s="5"/>
      <c r="B1906" s="33" t="s">
        <v>93</v>
      </c>
      <c r="C1906" s="33">
        <v>60</v>
      </c>
      <c r="D1906" s="34">
        <v>39</v>
      </c>
      <c r="E1906" s="35">
        <v>23</v>
      </c>
      <c r="F1906" s="35">
        <v>13</v>
      </c>
      <c r="G1906" s="35">
        <v>6</v>
      </c>
      <c r="H1906" s="35">
        <v>13</v>
      </c>
      <c r="I1906" s="35">
        <v>8</v>
      </c>
      <c r="J1906" s="35">
        <v>4</v>
      </c>
      <c r="K1906" s="35">
        <v>9</v>
      </c>
      <c r="L1906" s="35">
        <v>20</v>
      </c>
      <c r="M1906" s="36">
        <v>33</v>
      </c>
      <c r="N1906" s="37">
        <f>MIN(D1906:M1906)</f>
        <v>4</v>
      </c>
      <c r="O1906" s="38">
        <f>C1906-N1906</f>
        <v>56</v>
      </c>
      <c r="P1906" s="39">
        <f>O1906/C1906</f>
        <v>0.9333333333333333</v>
      </c>
    </row>
    <row r="1907" spans="1:16" ht="9.75" customHeight="1">
      <c r="A1907" s="5"/>
      <c r="B1907" s="33" t="s">
        <v>254</v>
      </c>
      <c r="C1907" s="33"/>
      <c r="D1907" s="34"/>
      <c r="E1907" s="35"/>
      <c r="F1907" s="35"/>
      <c r="G1907" s="35"/>
      <c r="H1907" s="35"/>
      <c r="I1907" s="35"/>
      <c r="J1907" s="35"/>
      <c r="K1907" s="35"/>
      <c r="L1907" s="35"/>
      <c r="M1907" s="36"/>
      <c r="N1907" s="37"/>
      <c r="O1907" s="38"/>
      <c r="P1907" s="39"/>
    </row>
    <row r="1908" spans="1:16" ht="9.75" customHeight="1">
      <c r="A1908" s="5"/>
      <c r="B1908" s="33" t="s">
        <v>255</v>
      </c>
      <c r="C1908" s="33"/>
      <c r="D1908" s="34"/>
      <c r="E1908" s="35"/>
      <c r="F1908" s="35"/>
      <c r="G1908" s="35"/>
      <c r="H1908" s="35"/>
      <c r="I1908" s="35"/>
      <c r="J1908" s="35"/>
      <c r="K1908" s="35"/>
      <c r="L1908" s="35"/>
      <c r="M1908" s="36"/>
      <c r="N1908" s="37"/>
      <c r="O1908" s="38"/>
      <c r="P1908" s="39"/>
    </row>
    <row r="1909" spans="1:16" ht="9.75" customHeight="1">
      <c r="A1909" s="5"/>
      <c r="B1909" s="33" t="s">
        <v>5</v>
      </c>
      <c r="C1909" s="33"/>
      <c r="D1909" s="34"/>
      <c r="E1909" s="35"/>
      <c r="F1909" s="35"/>
      <c r="G1909" s="35"/>
      <c r="H1909" s="35"/>
      <c r="I1909" s="35"/>
      <c r="J1909" s="35"/>
      <c r="K1909" s="35"/>
      <c r="L1909" s="35"/>
      <c r="M1909" s="36"/>
      <c r="N1909" s="37"/>
      <c r="O1909" s="38"/>
      <c r="P1909" s="39"/>
    </row>
    <row r="1910" spans="1:16" ht="9.75" customHeight="1">
      <c r="A1910" s="40"/>
      <c r="B1910" s="41" t="s">
        <v>6</v>
      </c>
      <c r="C1910" s="41">
        <f aca="true" t="shared" si="132" ref="C1910:M1910">SUM(C1894:C1909)</f>
        <v>339</v>
      </c>
      <c r="D1910" s="42">
        <f t="shared" si="132"/>
        <v>209</v>
      </c>
      <c r="E1910" s="43">
        <f t="shared" si="132"/>
        <v>110</v>
      </c>
      <c r="F1910" s="43">
        <f t="shared" si="132"/>
        <v>41</v>
      </c>
      <c r="G1910" s="43">
        <f t="shared" si="132"/>
        <v>28</v>
      </c>
      <c r="H1910" s="43">
        <f t="shared" si="132"/>
        <v>60</v>
      </c>
      <c r="I1910" s="43">
        <f t="shared" si="132"/>
        <v>42</v>
      </c>
      <c r="J1910" s="43">
        <f t="shared" si="132"/>
        <v>15</v>
      </c>
      <c r="K1910" s="43">
        <f t="shared" si="132"/>
        <v>23</v>
      </c>
      <c r="L1910" s="43">
        <f t="shared" si="132"/>
        <v>69</v>
      </c>
      <c r="M1910" s="44">
        <f t="shared" si="132"/>
        <v>151</v>
      </c>
      <c r="N1910" s="45">
        <f>MIN(D1910:M1910)</f>
        <v>15</v>
      </c>
      <c r="O1910" s="46">
        <f>C1910-N1910</f>
        <v>324</v>
      </c>
      <c r="P1910" s="47">
        <f>O1910/C1910</f>
        <v>0.9557522123893806</v>
      </c>
    </row>
    <row r="1911" spans="1:16" ht="9.75" customHeight="1">
      <c r="A1911" s="32" t="s">
        <v>85</v>
      </c>
      <c r="B1911" s="48" t="s">
        <v>0</v>
      </c>
      <c r="C1911" s="48"/>
      <c r="D1911" s="49"/>
      <c r="E1911" s="50"/>
      <c r="F1911" s="50"/>
      <c r="G1911" s="50"/>
      <c r="H1911" s="50"/>
      <c r="I1911" s="50"/>
      <c r="J1911" s="50"/>
      <c r="K1911" s="50"/>
      <c r="L1911" s="50"/>
      <c r="M1911" s="51"/>
      <c r="N1911" s="52"/>
      <c r="O1911" s="53"/>
      <c r="P1911" s="54"/>
    </row>
    <row r="1912" spans="1:16" ht="9.75" customHeight="1">
      <c r="A1912" s="5"/>
      <c r="B1912" s="33" t="s">
        <v>1</v>
      </c>
      <c r="C1912" s="33"/>
      <c r="D1912" s="34"/>
      <c r="E1912" s="35"/>
      <c r="F1912" s="35"/>
      <c r="G1912" s="35"/>
      <c r="H1912" s="35"/>
      <c r="I1912" s="35"/>
      <c r="J1912" s="35"/>
      <c r="K1912" s="35"/>
      <c r="L1912" s="35"/>
      <c r="M1912" s="36"/>
      <c r="N1912" s="37"/>
      <c r="O1912" s="38"/>
      <c r="P1912" s="39"/>
    </row>
    <row r="1913" spans="1:16" ht="9.75" customHeight="1">
      <c r="A1913" s="5"/>
      <c r="B1913" s="33" t="s">
        <v>2</v>
      </c>
      <c r="C1913" s="33"/>
      <c r="D1913" s="34"/>
      <c r="E1913" s="35"/>
      <c r="F1913" s="35"/>
      <c r="G1913" s="35"/>
      <c r="H1913" s="35"/>
      <c r="I1913" s="35"/>
      <c r="J1913" s="35"/>
      <c r="K1913" s="35"/>
      <c r="L1913" s="35"/>
      <c r="M1913" s="36"/>
      <c r="N1913" s="37"/>
      <c r="O1913" s="38"/>
      <c r="P1913" s="39"/>
    </row>
    <row r="1914" spans="1:16" ht="9.75" customHeight="1">
      <c r="A1914" s="5"/>
      <c r="B1914" s="33" t="s">
        <v>460</v>
      </c>
      <c r="C1914" s="33"/>
      <c r="D1914" s="34"/>
      <c r="E1914" s="35"/>
      <c r="F1914" s="35"/>
      <c r="G1914" s="35"/>
      <c r="H1914" s="35"/>
      <c r="I1914" s="35"/>
      <c r="J1914" s="35"/>
      <c r="K1914" s="35"/>
      <c r="L1914" s="35"/>
      <c r="M1914" s="36"/>
      <c r="N1914" s="37"/>
      <c r="O1914" s="38"/>
      <c r="P1914" s="39"/>
    </row>
    <row r="1915" spans="1:16" ht="9.75" customHeight="1">
      <c r="A1915" s="5"/>
      <c r="B1915" s="33" t="s">
        <v>460</v>
      </c>
      <c r="C1915" s="33"/>
      <c r="D1915" s="34"/>
      <c r="E1915" s="35"/>
      <c r="F1915" s="35"/>
      <c r="G1915" s="35"/>
      <c r="H1915" s="35"/>
      <c r="I1915" s="35"/>
      <c r="J1915" s="35"/>
      <c r="K1915" s="35"/>
      <c r="L1915" s="35"/>
      <c r="M1915" s="36"/>
      <c r="N1915" s="37"/>
      <c r="O1915" s="38"/>
      <c r="P1915" s="39"/>
    </row>
    <row r="1916" spans="1:16" ht="9.75" customHeight="1">
      <c r="A1916" s="5"/>
      <c r="B1916" s="33" t="s">
        <v>4</v>
      </c>
      <c r="C1916" s="33"/>
      <c r="D1916" s="34"/>
      <c r="E1916" s="35"/>
      <c r="F1916" s="35"/>
      <c r="G1916" s="35"/>
      <c r="H1916" s="35"/>
      <c r="I1916" s="35"/>
      <c r="J1916" s="35"/>
      <c r="K1916" s="35"/>
      <c r="L1916" s="35"/>
      <c r="M1916" s="36"/>
      <c r="N1916" s="37"/>
      <c r="O1916" s="38"/>
      <c r="P1916" s="39"/>
    </row>
    <row r="1917" spans="1:16" ht="9.75" customHeight="1">
      <c r="A1917" s="5"/>
      <c r="B1917" s="33" t="s">
        <v>334</v>
      </c>
      <c r="C1917" s="33">
        <v>13</v>
      </c>
      <c r="D1917" s="34">
        <v>8</v>
      </c>
      <c r="E1917" s="35">
        <v>8</v>
      </c>
      <c r="F1917" s="35">
        <v>6</v>
      </c>
      <c r="G1917" s="35">
        <v>4</v>
      </c>
      <c r="H1917" s="35">
        <v>2</v>
      </c>
      <c r="I1917" s="35">
        <v>2</v>
      </c>
      <c r="J1917" s="35">
        <v>1</v>
      </c>
      <c r="K1917" s="35">
        <v>3</v>
      </c>
      <c r="L1917" s="35">
        <v>3</v>
      </c>
      <c r="M1917" s="36">
        <v>2</v>
      </c>
      <c r="N1917" s="37">
        <f>MIN(D1917:M1917)</f>
        <v>1</v>
      </c>
      <c r="O1917" s="38">
        <f>C1917-N1917</f>
        <v>12</v>
      </c>
      <c r="P1917" s="39">
        <f>O1917/C1917</f>
        <v>0.9230769230769231</v>
      </c>
    </row>
    <row r="1918" spans="1:16" ht="9.75" customHeight="1">
      <c r="A1918" s="5"/>
      <c r="B1918" s="33" t="s">
        <v>258</v>
      </c>
      <c r="C1918" s="33"/>
      <c r="D1918" s="34"/>
      <c r="E1918" s="35"/>
      <c r="F1918" s="35"/>
      <c r="G1918" s="35"/>
      <c r="H1918" s="35"/>
      <c r="I1918" s="35"/>
      <c r="J1918" s="35"/>
      <c r="K1918" s="35"/>
      <c r="L1918" s="35"/>
      <c r="M1918" s="36"/>
      <c r="N1918" s="37"/>
      <c r="O1918" s="38"/>
      <c r="P1918" s="39"/>
    </row>
    <row r="1919" spans="1:16" ht="9.75" customHeight="1">
      <c r="A1919" s="5"/>
      <c r="B1919" s="33" t="s">
        <v>258</v>
      </c>
      <c r="C1919" s="33"/>
      <c r="D1919" s="34"/>
      <c r="E1919" s="35"/>
      <c r="F1919" s="35"/>
      <c r="G1919" s="35"/>
      <c r="H1919" s="35"/>
      <c r="I1919" s="35"/>
      <c r="J1919" s="35"/>
      <c r="K1919" s="35"/>
      <c r="L1919" s="35"/>
      <c r="M1919" s="36"/>
      <c r="N1919" s="37"/>
      <c r="O1919" s="38"/>
      <c r="P1919" s="39"/>
    </row>
    <row r="1920" spans="1:16" ht="9.75" customHeight="1">
      <c r="A1920" s="5"/>
      <c r="B1920" s="33" t="s">
        <v>258</v>
      </c>
      <c r="C1920" s="33"/>
      <c r="D1920" s="34"/>
      <c r="E1920" s="35"/>
      <c r="F1920" s="35"/>
      <c r="G1920" s="35"/>
      <c r="H1920" s="35"/>
      <c r="I1920" s="35"/>
      <c r="J1920" s="35"/>
      <c r="K1920" s="35"/>
      <c r="L1920" s="35"/>
      <c r="M1920" s="36"/>
      <c r="N1920" s="37"/>
      <c r="O1920" s="38"/>
      <c r="P1920" s="39"/>
    </row>
    <row r="1921" spans="1:16" ht="9.75" customHeight="1">
      <c r="A1921" s="5"/>
      <c r="B1921" s="33" t="s">
        <v>258</v>
      </c>
      <c r="C1921" s="33"/>
      <c r="D1921" s="34"/>
      <c r="E1921" s="35"/>
      <c r="F1921" s="35"/>
      <c r="G1921" s="35"/>
      <c r="H1921" s="35"/>
      <c r="I1921" s="35"/>
      <c r="J1921" s="35"/>
      <c r="K1921" s="35"/>
      <c r="L1921" s="35"/>
      <c r="M1921" s="36"/>
      <c r="N1921" s="37"/>
      <c r="O1921" s="38"/>
      <c r="P1921" s="39"/>
    </row>
    <row r="1922" spans="1:16" ht="9.75" customHeight="1">
      <c r="A1922" s="5"/>
      <c r="B1922" s="33" t="s">
        <v>258</v>
      </c>
      <c r="C1922" s="33"/>
      <c r="D1922" s="34"/>
      <c r="E1922" s="35"/>
      <c r="F1922" s="35"/>
      <c r="G1922" s="35"/>
      <c r="H1922" s="35"/>
      <c r="I1922" s="35"/>
      <c r="J1922" s="35"/>
      <c r="K1922" s="35"/>
      <c r="L1922" s="35"/>
      <c r="M1922" s="36"/>
      <c r="N1922" s="37"/>
      <c r="O1922" s="38"/>
      <c r="P1922" s="39"/>
    </row>
    <row r="1923" spans="1:16" ht="9.75" customHeight="1">
      <c r="A1923" s="5"/>
      <c r="B1923" s="33" t="s">
        <v>93</v>
      </c>
      <c r="C1923" s="33">
        <v>2</v>
      </c>
      <c r="D1923" s="34">
        <v>1</v>
      </c>
      <c r="E1923" s="35">
        <v>0</v>
      </c>
      <c r="F1923" s="35">
        <v>0</v>
      </c>
      <c r="G1923" s="35">
        <v>1</v>
      </c>
      <c r="H1923" s="35">
        <v>0</v>
      </c>
      <c r="I1923" s="35">
        <v>0</v>
      </c>
      <c r="J1923" s="35">
        <v>0</v>
      </c>
      <c r="K1923" s="35">
        <v>0</v>
      </c>
      <c r="L1923" s="35">
        <v>0</v>
      </c>
      <c r="M1923" s="36">
        <v>1</v>
      </c>
      <c r="N1923" s="37">
        <f>MIN(D1923:M1923)</f>
        <v>0</v>
      </c>
      <c r="O1923" s="38">
        <f>C1923-N1923</f>
        <v>2</v>
      </c>
      <c r="P1923" s="39">
        <f>O1923/C1923</f>
        <v>1</v>
      </c>
    </row>
    <row r="1924" spans="1:16" ht="9.75" customHeight="1">
      <c r="A1924" s="5"/>
      <c r="B1924" s="33" t="s">
        <v>254</v>
      </c>
      <c r="C1924" s="33"/>
      <c r="D1924" s="34"/>
      <c r="E1924" s="35"/>
      <c r="F1924" s="35"/>
      <c r="G1924" s="35"/>
      <c r="H1924" s="35"/>
      <c r="I1924" s="35"/>
      <c r="J1924" s="35"/>
      <c r="K1924" s="35"/>
      <c r="L1924" s="35"/>
      <c r="M1924" s="36"/>
      <c r="N1924" s="37"/>
      <c r="O1924" s="38"/>
      <c r="P1924" s="39"/>
    </row>
    <row r="1925" spans="1:16" ht="9.75" customHeight="1">
      <c r="A1925" s="5"/>
      <c r="B1925" s="33" t="s">
        <v>255</v>
      </c>
      <c r="C1925" s="33"/>
      <c r="D1925" s="34"/>
      <c r="E1925" s="35"/>
      <c r="F1925" s="35"/>
      <c r="G1925" s="35"/>
      <c r="H1925" s="35"/>
      <c r="I1925" s="35"/>
      <c r="J1925" s="35"/>
      <c r="K1925" s="35"/>
      <c r="L1925" s="35"/>
      <c r="M1925" s="36"/>
      <c r="N1925" s="37"/>
      <c r="O1925" s="38"/>
      <c r="P1925" s="39"/>
    </row>
    <row r="1926" spans="1:16" ht="9.75" customHeight="1">
      <c r="A1926" s="5"/>
      <c r="B1926" s="33" t="s">
        <v>5</v>
      </c>
      <c r="C1926" s="33"/>
      <c r="D1926" s="34"/>
      <c r="E1926" s="35"/>
      <c r="F1926" s="35"/>
      <c r="G1926" s="35"/>
      <c r="H1926" s="35"/>
      <c r="I1926" s="35"/>
      <c r="J1926" s="35"/>
      <c r="K1926" s="35"/>
      <c r="L1926" s="35"/>
      <c r="M1926" s="36"/>
      <c r="N1926" s="37"/>
      <c r="O1926" s="38"/>
      <c r="P1926" s="39"/>
    </row>
    <row r="1927" spans="1:16" ht="9.75" customHeight="1">
      <c r="A1927" s="40"/>
      <c r="B1927" s="41" t="s">
        <v>6</v>
      </c>
      <c r="C1927" s="41">
        <f aca="true" t="shared" si="133" ref="C1927:M1927">SUM(C1911:C1926)</f>
        <v>15</v>
      </c>
      <c r="D1927" s="42">
        <f t="shared" si="133"/>
        <v>9</v>
      </c>
      <c r="E1927" s="43">
        <f t="shared" si="133"/>
        <v>8</v>
      </c>
      <c r="F1927" s="43">
        <f t="shared" si="133"/>
        <v>6</v>
      </c>
      <c r="G1927" s="43">
        <f t="shared" si="133"/>
        <v>5</v>
      </c>
      <c r="H1927" s="43">
        <f t="shared" si="133"/>
        <v>2</v>
      </c>
      <c r="I1927" s="43">
        <f t="shared" si="133"/>
        <v>2</v>
      </c>
      <c r="J1927" s="43">
        <f t="shared" si="133"/>
        <v>1</v>
      </c>
      <c r="K1927" s="43">
        <f t="shared" si="133"/>
        <v>3</v>
      </c>
      <c r="L1927" s="43">
        <f t="shared" si="133"/>
        <v>3</v>
      </c>
      <c r="M1927" s="44">
        <f t="shared" si="133"/>
        <v>3</v>
      </c>
      <c r="N1927" s="45">
        <f>MIN(D1927:M1927)</f>
        <v>1</v>
      </c>
      <c r="O1927" s="46">
        <f>C1927-N1927</f>
        <v>14</v>
      </c>
      <c r="P1927" s="47">
        <f>O1927/C1927</f>
        <v>0.9333333333333333</v>
      </c>
    </row>
    <row r="1928" spans="1:16" ht="9.75" customHeight="1">
      <c r="A1928" s="32" t="s">
        <v>86</v>
      </c>
      <c r="B1928" s="48" t="s">
        <v>0</v>
      </c>
      <c r="C1928" s="48">
        <v>326</v>
      </c>
      <c r="D1928" s="49">
        <v>253</v>
      </c>
      <c r="E1928" s="50">
        <v>214</v>
      </c>
      <c r="F1928" s="50">
        <v>202</v>
      </c>
      <c r="G1928" s="50">
        <v>202</v>
      </c>
      <c r="H1928" s="50">
        <v>213</v>
      </c>
      <c r="I1928" s="50">
        <v>214</v>
      </c>
      <c r="J1928" s="50">
        <v>220</v>
      </c>
      <c r="K1928" s="50">
        <v>224</v>
      </c>
      <c r="L1928" s="50">
        <v>232</v>
      </c>
      <c r="M1928" s="51">
        <v>237</v>
      </c>
      <c r="N1928" s="52">
        <f>MIN(D1928:M1928)</f>
        <v>202</v>
      </c>
      <c r="O1928" s="53">
        <f>C1928-N1928</f>
        <v>124</v>
      </c>
      <c r="P1928" s="54">
        <f>O1928/C1928</f>
        <v>0.3803680981595092</v>
      </c>
    </row>
    <row r="1929" spans="1:16" ht="9.75" customHeight="1">
      <c r="A1929" s="5"/>
      <c r="B1929" s="33" t="s">
        <v>1</v>
      </c>
      <c r="C1929" s="33"/>
      <c r="D1929" s="34"/>
      <c r="E1929" s="35"/>
      <c r="F1929" s="35"/>
      <c r="G1929" s="35"/>
      <c r="H1929" s="35"/>
      <c r="I1929" s="35"/>
      <c r="J1929" s="35"/>
      <c r="K1929" s="35"/>
      <c r="L1929" s="35"/>
      <c r="M1929" s="36"/>
      <c r="N1929" s="37"/>
      <c r="O1929" s="38"/>
      <c r="P1929" s="39"/>
    </row>
    <row r="1930" spans="1:16" ht="9.75" customHeight="1">
      <c r="A1930" s="5"/>
      <c r="B1930" s="33" t="s">
        <v>2</v>
      </c>
      <c r="C1930" s="33"/>
      <c r="D1930" s="34"/>
      <c r="E1930" s="35"/>
      <c r="F1930" s="35"/>
      <c r="G1930" s="35"/>
      <c r="H1930" s="35"/>
      <c r="I1930" s="35"/>
      <c r="J1930" s="35"/>
      <c r="K1930" s="35"/>
      <c r="L1930" s="35"/>
      <c r="M1930" s="36"/>
      <c r="N1930" s="37"/>
      <c r="O1930" s="38"/>
      <c r="P1930" s="39"/>
    </row>
    <row r="1931" spans="1:16" ht="9.75" customHeight="1">
      <c r="A1931" s="5"/>
      <c r="B1931" s="33" t="s">
        <v>460</v>
      </c>
      <c r="C1931" s="33"/>
      <c r="D1931" s="34"/>
      <c r="E1931" s="35"/>
      <c r="F1931" s="35"/>
      <c r="G1931" s="35"/>
      <c r="H1931" s="35"/>
      <c r="I1931" s="35"/>
      <c r="J1931" s="35"/>
      <c r="K1931" s="35"/>
      <c r="L1931" s="35"/>
      <c r="M1931" s="36"/>
      <c r="N1931" s="37"/>
      <c r="O1931" s="38"/>
      <c r="P1931" s="39"/>
    </row>
    <row r="1932" spans="1:16" ht="9.75" customHeight="1">
      <c r="A1932" s="5"/>
      <c r="B1932" s="33" t="s">
        <v>460</v>
      </c>
      <c r="C1932" s="33"/>
      <c r="D1932" s="34"/>
      <c r="E1932" s="35"/>
      <c r="F1932" s="35"/>
      <c r="G1932" s="35"/>
      <c r="H1932" s="35"/>
      <c r="I1932" s="35"/>
      <c r="J1932" s="35"/>
      <c r="K1932" s="35"/>
      <c r="L1932" s="35"/>
      <c r="M1932" s="36"/>
      <c r="N1932" s="37"/>
      <c r="O1932" s="38"/>
      <c r="P1932" s="39"/>
    </row>
    <row r="1933" spans="1:16" ht="9.75" customHeight="1">
      <c r="A1933" s="5"/>
      <c r="B1933" s="33" t="s">
        <v>4</v>
      </c>
      <c r="C1933" s="33">
        <v>1</v>
      </c>
      <c r="D1933" s="34">
        <v>1</v>
      </c>
      <c r="E1933" s="35">
        <v>1</v>
      </c>
      <c r="F1933" s="35">
        <v>1</v>
      </c>
      <c r="G1933" s="35">
        <v>1</v>
      </c>
      <c r="H1933" s="35">
        <v>1</v>
      </c>
      <c r="I1933" s="35">
        <v>1</v>
      </c>
      <c r="J1933" s="35">
        <v>1</v>
      </c>
      <c r="K1933" s="35">
        <v>1</v>
      </c>
      <c r="L1933" s="35">
        <v>1</v>
      </c>
      <c r="M1933" s="36">
        <v>1</v>
      </c>
      <c r="N1933" s="37">
        <f>MIN(D1933:M1933)</f>
        <v>1</v>
      </c>
      <c r="O1933" s="38">
        <f>C1933-N1933</f>
        <v>0</v>
      </c>
      <c r="P1933" s="39">
        <f>O1933/C1933</f>
        <v>0</v>
      </c>
    </row>
    <row r="1934" spans="1:16" ht="9.75" customHeight="1">
      <c r="A1934" s="5"/>
      <c r="B1934" s="33" t="s">
        <v>504</v>
      </c>
      <c r="C1934" s="33">
        <v>1</v>
      </c>
      <c r="D1934" s="34">
        <v>1</v>
      </c>
      <c r="E1934" s="35">
        <v>1</v>
      </c>
      <c r="F1934" s="35">
        <v>1</v>
      </c>
      <c r="G1934" s="35">
        <v>1</v>
      </c>
      <c r="H1934" s="35">
        <v>1</v>
      </c>
      <c r="I1934" s="35">
        <v>1</v>
      </c>
      <c r="J1934" s="35">
        <v>1</v>
      </c>
      <c r="K1934" s="35">
        <v>0</v>
      </c>
      <c r="L1934" s="35">
        <v>1</v>
      </c>
      <c r="M1934" s="36">
        <v>1</v>
      </c>
      <c r="N1934" s="37">
        <f>MIN(D1934:M1934)</f>
        <v>0</v>
      </c>
      <c r="O1934" s="38">
        <f>C1934-N1934</f>
        <v>1</v>
      </c>
      <c r="P1934" s="39">
        <f>O1934/C1934</f>
        <v>1</v>
      </c>
    </row>
    <row r="1935" spans="1:16" ht="9.75" customHeight="1">
      <c r="A1935" s="5"/>
      <c r="B1935" s="33" t="s">
        <v>276</v>
      </c>
      <c r="C1935" s="33">
        <v>2</v>
      </c>
      <c r="D1935" s="34">
        <v>2</v>
      </c>
      <c r="E1935" s="35">
        <v>2</v>
      </c>
      <c r="F1935" s="35">
        <v>2</v>
      </c>
      <c r="G1935" s="35">
        <v>2</v>
      </c>
      <c r="H1935" s="35">
        <v>2</v>
      </c>
      <c r="I1935" s="35">
        <v>2</v>
      </c>
      <c r="J1935" s="35">
        <v>1</v>
      </c>
      <c r="K1935" s="35">
        <v>2</v>
      </c>
      <c r="L1935" s="35">
        <v>2</v>
      </c>
      <c r="M1935" s="36">
        <v>2</v>
      </c>
      <c r="N1935" s="37">
        <f>MIN(D1935:M1935)</f>
        <v>1</v>
      </c>
      <c r="O1935" s="38">
        <f>C1935-N1935</f>
        <v>1</v>
      </c>
      <c r="P1935" s="39">
        <f>O1935/C1935</f>
        <v>0.5</v>
      </c>
    </row>
    <row r="1936" spans="1:16" ht="9.75" customHeight="1">
      <c r="A1936" s="5"/>
      <c r="B1936" s="33" t="s">
        <v>334</v>
      </c>
      <c r="C1936" s="33"/>
      <c r="D1936" s="34"/>
      <c r="E1936" s="35"/>
      <c r="F1936" s="35"/>
      <c r="G1936" s="35"/>
      <c r="H1936" s="35"/>
      <c r="I1936" s="35"/>
      <c r="J1936" s="35"/>
      <c r="K1936" s="35"/>
      <c r="L1936" s="35"/>
      <c r="M1936" s="36"/>
      <c r="N1936" s="37"/>
      <c r="O1936" s="38"/>
      <c r="P1936" s="39"/>
    </row>
    <row r="1937" spans="1:16" ht="9.75" customHeight="1">
      <c r="A1937" s="5"/>
      <c r="B1937" s="33" t="s">
        <v>258</v>
      </c>
      <c r="C1937" s="33"/>
      <c r="D1937" s="34"/>
      <c r="E1937" s="35"/>
      <c r="F1937" s="35"/>
      <c r="G1937" s="35"/>
      <c r="H1937" s="35"/>
      <c r="I1937" s="35"/>
      <c r="J1937" s="35"/>
      <c r="K1937" s="35"/>
      <c r="L1937" s="35"/>
      <c r="M1937" s="36"/>
      <c r="N1937" s="37"/>
      <c r="O1937" s="38"/>
      <c r="P1937" s="39"/>
    </row>
    <row r="1938" spans="1:16" ht="9.75" customHeight="1">
      <c r="A1938" s="5"/>
      <c r="B1938" s="33" t="s">
        <v>258</v>
      </c>
      <c r="C1938" s="33"/>
      <c r="D1938" s="34"/>
      <c r="E1938" s="35"/>
      <c r="F1938" s="35"/>
      <c r="G1938" s="35"/>
      <c r="H1938" s="35"/>
      <c r="I1938" s="35"/>
      <c r="J1938" s="35"/>
      <c r="K1938" s="35"/>
      <c r="L1938" s="35"/>
      <c r="M1938" s="36"/>
      <c r="N1938" s="37"/>
      <c r="O1938" s="38"/>
      <c r="P1938" s="39"/>
    </row>
    <row r="1939" spans="1:16" ht="9.75" customHeight="1">
      <c r="A1939" s="5"/>
      <c r="B1939" s="33" t="s">
        <v>258</v>
      </c>
      <c r="C1939" s="33"/>
      <c r="D1939" s="34"/>
      <c r="E1939" s="35"/>
      <c r="F1939" s="35"/>
      <c r="G1939" s="35"/>
      <c r="H1939" s="35"/>
      <c r="I1939" s="35"/>
      <c r="J1939" s="35"/>
      <c r="K1939" s="35"/>
      <c r="L1939" s="35"/>
      <c r="M1939" s="36"/>
      <c r="N1939" s="37"/>
      <c r="O1939" s="38"/>
      <c r="P1939" s="39"/>
    </row>
    <row r="1940" spans="1:16" ht="9.75" customHeight="1">
      <c r="A1940" s="5"/>
      <c r="B1940" s="33" t="s">
        <v>93</v>
      </c>
      <c r="C1940" s="33">
        <v>13</v>
      </c>
      <c r="D1940" s="34">
        <v>1</v>
      </c>
      <c r="E1940" s="35">
        <v>0</v>
      </c>
      <c r="F1940" s="35">
        <v>0</v>
      </c>
      <c r="G1940" s="35">
        <v>0</v>
      </c>
      <c r="H1940" s="35">
        <v>0</v>
      </c>
      <c r="I1940" s="35">
        <v>0</v>
      </c>
      <c r="J1940" s="35">
        <v>0</v>
      </c>
      <c r="K1940" s="35">
        <v>0</v>
      </c>
      <c r="L1940" s="35">
        <v>3</v>
      </c>
      <c r="M1940" s="36">
        <v>6</v>
      </c>
      <c r="N1940" s="37">
        <f>MIN(D1940:M1940)</f>
        <v>0</v>
      </c>
      <c r="O1940" s="38">
        <f>C1940-N1940</f>
        <v>13</v>
      </c>
      <c r="P1940" s="39">
        <f>O1940/C1940</f>
        <v>1</v>
      </c>
    </row>
    <row r="1941" spans="1:16" ht="9.75" customHeight="1">
      <c r="A1941" s="5"/>
      <c r="B1941" s="33" t="s">
        <v>254</v>
      </c>
      <c r="C1941" s="33"/>
      <c r="D1941" s="34"/>
      <c r="E1941" s="35"/>
      <c r="F1941" s="35"/>
      <c r="G1941" s="35"/>
      <c r="H1941" s="35"/>
      <c r="I1941" s="35"/>
      <c r="J1941" s="35"/>
      <c r="K1941" s="35"/>
      <c r="L1941" s="35"/>
      <c r="M1941" s="36"/>
      <c r="N1941" s="37"/>
      <c r="O1941" s="38"/>
      <c r="P1941" s="39"/>
    </row>
    <row r="1942" spans="1:16" ht="9.75" customHeight="1">
      <c r="A1942" s="5"/>
      <c r="B1942" s="33" t="s">
        <v>255</v>
      </c>
      <c r="C1942" s="33"/>
      <c r="D1942" s="34"/>
      <c r="E1942" s="35"/>
      <c r="F1942" s="35"/>
      <c r="G1942" s="35"/>
      <c r="H1942" s="35"/>
      <c r="I1942" s="35"/>
      <c r="J1942" s="35"/>
      <c r="K1942" s="35"/>
      <c r="L1942" s="35"/>
      <c r="M1942" s="36"/>
      <c r="N1942" s="37"/>
      <c r="O1942" s="38"/>
      <c r="P1942" s="39"/>
    </row>
    <row r="1943" spans="1:16" ht="9.75" customHeight="1">
      <c r="A1943" s="5"/>
      <c r="B1943" s="33" t="s">
        <v>5</v>
      </c>
      <c r="C1943" s="33"/>
      <c r="D1943" s="34"/>
      <c r="E1943" s="35"/>
      <c r="F1943" s="35"/>
      <c r="G1943" s="35"/>
      <c r="H1943" s="35"/>
      <c r="I1943" s="35"/>
      <c r="J1943" s="35"/>
      <c r="K1943" s="35"/>
      <c r="L1943" s="35"/>
      <c r="M1943" s="36"/>
      <c r="N1943" s="37"/>
      <c r="O1943" s="38"/>
      <c r="P1943" s="39"/>
    </row>
    <row r="1944" spans="1:16" ht="9.75" customHeight="1">
      <c r="A1944" s="40"/>
      <c r="B1944" s="41" t="s">
        <v>6</v>
      </c>
      <c r="C1944" s="41">
        <f aca="true" t="shared" si="134" ref="C1944:M1944">SUM(C1928:C1943)</f>
        <v>343</v>
      </c>
      <c r="D1944" s="42">
        <f t="shared" si="134"/>
        <v>258</v>
      </c>
      <c r="E1944" s="43">
        <f t="shared" si="134"/>
        <v>218</v>
      </c>
      <c r="F1944" s="43">
        <f t="shared" si="134"/>
        <v>206</v>
      </c>
      <c r="G1944" s="43">
        <f t="shared" si="134"/>
        <v>206</v>
      </c>
      <c r="H1944" s="43">
        <f t="shared" si="134"/>
        <v>217</v>
      </c>
      <c r="I1944" s="43">
        <f t="shared" si="134"/>
        <v>218</v>
      </c>
      <c r="J1944" s="43">
        <f t="shared" si="134"/>
        <v>223</v>
      </c>
      <c r="K1944" s="43">
        <f t="shared" si="134"/>
        <v>227</v>
      </c>
      <c r="L1944" s="43">
        <f t="shared" si="134"/>
        <v>239</v>
      </c>
      <c r="M1944" s="44">
        <f t="shared" si="134"/>
        <v>247</v>
      </c>
      <c r="N1944" s="45">
        <f>MIN(D1944:M1944)</f>
        <v>206</v>
      </c>
      <c r="O1944" s="46">
        <f>C1944-N1944</f>
        <v>137</v>
      </c>
      <c r="P1944" s="47">
        <f>O1944/C1944</f>
        <v>0.39941690962099125</v>
      </c>
    </row>
    <row r="1945" spans="1:16" ht="9.75" customHeight="1">
      <c r="A1945" s="32" t="s">
        <v>87</v>
      </c>
      <c r="B1945" s="48" t="s">
        <v>0</v>
      </c>
      <c r="C1945" s="48"/>
      <c r="D1945" s="49"/>
      <c r="E1945" s="50"/>
      <c r="F1945" s="50"/>
      <c r="G1945" s="50"/>
      <c r="H1945" s="50"/>
      <c r="I1945" s="50"/>
      <c r="J1945" s="50"/>
      <c r="K1945" s="50"/>
      <c r="L1945" s="50"/>
      <c r="M1945" s="51"/>
      <c r="N1945" s="52"/>
      <c r="O1945" s="53"/>
      <c r="P1945" s="54"/>
    </row>
    <row r="1946" spans="1:16" ht="9.75" customHeight="1">
      <c r="A1946" s="5"/>
      <c r="B1946" s="33" t="s">
        <v>1</v>
      </c>
      <c r="C1946" s="33"/>
      <c r="D1946" s="34"/>
      <c r="E1946" s="35"/>
      <c r="F1946" s="35"/>
      <c r="G1946" s="35"/>
      <c r="H1946" s="35"/>
      <c r="I1946" s="35"/>
      <c r="J1946" s="35"/>
      <c r="K1946" s="35"/>
      <c r="L1946" s="35"/>
      <c r="M1946" s="36"/>
      <c r="N1946" s="37"/>
      <c r="O1946" s="38"/>
      <c r="P1946" s="39"/>
    </row>
    <row r="1947" spans="1:16" ht="9.75" customHeight="1">
      <c r="A1947" s="5"/>
      <c r="B1947" s="33" t="s">
        <v>2</v>
      </c>
      <c r="C1947" s="33"/>
      <c r="D1947" s="34"/>
      <c r="E1947" s="35"/>
      <c r="F1947" s="35"/>
      <c r="G1947" s="35"/>
      <c r="H1947" s="35"/>
      <c r="I1947" s="35"/>
      <c r="J1947" s="35"/>
      <c r="K1947" s="35"/>
      <c r="L1947" s="35"/>
      <c r="M1947" s="36"/>
      <c r="N1947" s="37"/>
      <c r="O1947" s="38"/>
      <c r="P1947" s="39"/>
    </row>
    <row r="1948" spans="1:16" ht="9.75" customHeight="1">
      <c r="A1948" s="5"/>
      <c r="B1948" s="33" t="s">
        <v>460</v>
      </c>
      <c r="C1948" s="33"/>
      <c r="D1948" s="34"/>
      <c r="E1948" s="35"/>
      <c r="F1948" s="35"/>
      <c r="G1948" s="35"/>
      <c r="H1948" s="35"/>
      <c r="I1948" s="35"/>
      <c r="J1948" s="35"/>
      <c r="K1948" s="35"/>
      <c r="L1948" s="35"/>
      <c r="M1948" s="36"/>
      <c r="N1948" s="37"/>
      <c r="O1948" s="38"/>
      <c r="P1948" s="39"/>
    </row>
    <row r="1949" spans="1:16" ht="9.75" customHeight="1">
      <c r="A1949" s="5"/>
      <c r="B1949" s="33" t="s">
        <v>460</v>
      </c>
      <c r="C1949" s="33"/>
      <c r="D1949" s="34"/>
      <c r="E1949" s="35"/>
      <c r="F1949" s="35"/>
      <c r="G1949" s="35"/>
      <c r="H1949" s="35"/>
      <c r="I1949" s="35"/>
      <c r="J1949" s="35"/>
      <c r="K1949" s="35"/>
      <c r="L1949" s="35"/>
      <c r="M1949" s="36"/>
      <c r="N1949" s="37"/>
      <c r="O1949" s="38"/>
      <c r="P1949" s="39"/>
    </row>
    <row r="1950" spans="1:16" ht="9.75" customHeight="1">
      <c r="A1950" s="5"/>
      <c r="B1950" s="33" t="s">
        <v>4</v>
      </c>
      <c r="C1950" s="33"/>
      <c r="D1950" s="34"/>
      <c r="E1950" s="35"/>
      <c r="F1950" s="35"/>
      <c r="G1950" s="35"/>
      <c r="H1950" s="35"/>
      <c r="I1950" s="35"/>
      <c r="J1950" s="35"/>
      <c r="K1950" s="35"/>
      <c r="L1950" s="35"/>
      <c r="M1950" s="36"/>
      <c r="N1950" s="37"/>
      <c r="O1950" s="38"/>
      <c r="P1950" s="39"/>
    </row>
    <row r="1951" spans="1:16" ht="9.75" customHeight="1">
      <c r="A1951" s="5"/>
      <c r="B1951" s="33" t="s">
        <v>258</v>
      </c>
      <c r="C1951" s="33"/>
      <c r="D1951" s="34"/>
      <c r="E1951" s="35"/>
      <c r="F1951" s="35"/>
      <c r="G1951" s="35"/>
      <c r="H1951" s="35"/>
      <c r="I1951" s="35"/>
      <c r="J1951" s="35"/>
      <c r="K1951" s="35"/>
      <c r="L1951" s="35"/>
      <c r="M1951" s="36"/>
      <c r="N1951" s="37"/>
      <c r="O1951" s="38"/>
      <c r="P1951" s="39"/>
    </row>
    <row r="1952" spans="1:16" ht="9.75" customHeight="1">
      <c r="A1952" s="5"/>
      <c r="B1952" s="33" t="s">
        <v>258</v>
      </c>
      <c r="C1952" s="33"/>
      <c r="D1952" s="34"/>
      <c r="E1952" s="35"/>
      <c r="F1952" s="35"/>
      <c r="G1952" s="35"/>
      <c r="H1952" s="35"/>
      <c r="I1952" s="35"/>
      <c r="J1952" s="35"/>
      <c r="K1952" s="35"/>
      <c r="L1952" s="35"/>
      <c r="M1952" s="36"/>
      <c r="N1952" s="37"/>
      <c r="O1952" s="38"/>
      <c r="P1952" s="39"/>
    </row>
    <row r="1953" spans="1:16" ht="9.75" customHeight="1">
      <c r="A1953" s="5"/>
      <c r="B1953" s="33" t="s">
        <v>258</v>
      </c>
      <c r="C1953" s="33"/>
      <c r="D1953" s="34"/>
      <c r="E1953" s="35"/>
      <c r="F1953" s="35"/>
      <c r="G1953" s="35"/>
      <c r="H1953" s="35"/>
      <c r="I1953" s="35"/>
      <c r="J1953" s="35"/>
      <c r="K1953" s="35"/>
      <c r="L1953" s="35"/>
      <c r="M1953" s="36"/>
      <c r="N1953" s="37"/>
      <c r="O1953" s="38"/>
      <c r="P1953" s="39"/>
    </row>
    <row r="1954" spans="1:16" ht="9.75" customHeight="1">
      <c r="A1954" s="5"/>
      <c r="B1954" s="33" t="s">
        <v>258</v>
      </c>
      <c r="C1954" s="33"/>
      <c r="D1954" s="34"/>
      <c r="E1954" s="35"/>
      <c r="F1954" s="35"/>
      <c r="G1954" s="35"/>
      <c r="H1954" s="35"/>
      <c r="I1954" s="35"/>
      <c r="J1954" s="35"/>
      <c r="K1954" s="35"/>
      <c r="L1954" s="35"/>
      <c r="M1954" s="36"/>
      <c r="N1954" s="37"/>
      <c r="O1954" s="38"/>
      <c r="P1954" s="39"/>
    </row>
    <row r="1955" spans="1:16" ht="9.75" customHeight="1">
      <c r="A1955" s="5"/>
      <c r="B1955" s="33" t="s">
        <v>258</v>
      </c>
      <c r="C1955" s="33"/>
      <c r="D1955" s="34"/>
      <c r="E1955" s="35"/>
      <c r="F1955" s="35"/>
      <c r="G1955" s="35"/>
      <c r="H1955" s="35"/>
      <c r="I1955" s="35"/>
      <c r="J1955" s="35"/>
      <c r="K1955" s="35"/>
      <c r="L1955" s="35"/>
      <c r="M1955" s="36"/>
      <c r="N1955" s="37"/>
      <c r="O1955" s="38"/>
      <c r="P1955" s="39"/>
    </row>
    <row r="1956" spans="1:16" ht="9.75" customHeight="1">
      <c r="A1956" s="5"/>
      <c r="B1956" s="33" t="s">
        <v>258</v>
      </c>
      <c r="C1956" s="33"/>
      <c r="D1956" s="34"/>
      <c r="E1956" s="35"/>
      <c r="F1956" s="35"/>
      <c r="G1956" s="35"/>
      <c r="H1956" s="35"/>
      <c r="I1956" s="35"/>
      <c r="J1956" s="35"/>
      <c r="K1956" s="35"/>
      <c r="L1956" s="35"/>
      <c r="M1956" s="36"/>
      <c r="N1956" s="37"/>
      <c r="O1956" s="38"/>
      <c r="P1956" s="39"/>
    </row>
    <row r="1957" spans="1:16" ht="9.75" customHeight="1">
      <c r="A1957" s="5"/>
      <c r="B1957" s="33" t="s">
        <v>93</v>
      </c>
      <c r="C1957" s="33"/>
      <c r="D1957" s="34"/>
      <c r="E1957" s="35"/>
      <c r="F1957" s="35"/>
      <c r="G1957" s="35"/>
      <c r="H1957" s="35"/>
      <c r="I1957" s="35"/>
      <c r="J1957" s="35"/>
      <c r="K1957" s="35"/>
      <c r="L1957" s="35"/>
      <c r="M1957" s="36"/>
      <c r="N1957" s="37"/>
      <c r="O1957" s="38"/>
      <c r="P1957" s="39"/>
    </row>
    <row r="1958" spans="1:16" ht="9.75" customHeight="1">
      <c r="A1958" s="5"/>
      <c r="B1958" s="33" t="s">
        <v>254</v>
      </c>
      <c r="C1958" s="33"/>
      <c r="D1958" s="34"/>
      <c r="E1958" s="35"/>
      <c r="F1958" s="35"/>
      <c r="G1958" s="35"/>
      <c r="H1958" s="35"/>
      <c r="I1958" s="35"/>
      <c r="J1958" s="35"/>
      <c r="K1958" s="35"/>
      <c r="L1958" s="35"/>
      <c r="M1958" s="36"/>
      <c r="N1958" s="37"/>
      <c r="O1958" s="38"/>
      <c r="P1958" s="39"/>
    </row>
    <row r="1959" spans="1:16" ht="9.75" customHeight="1">
      <c r="A1959" s="5"/>
      <c r="B1959" s="33" t="s">
        <v>255</v>
      </c>
      <c r="C1959" s="33">
        <v>5</v>
      </c>
      <c r="D1959" s="34">
        <v>0</v>
      </c>
      <c r="E1959" s="35">
        <v>1</v>
      </c>
      <c r="F1959" s="35">
        <v>1</v>
      </c>
      <c r="G1959" s="35">
        <v>1</v>
      </c>
      <c r="H1959" s="35">
        <v>1</v>
      </c>
      <c r="I1959" s="35">
        <v>1</v>
      </c>
      <c r="J1959" s="35">
        <v>2</v>
      </c>
      <c r="K1959" s="35">
        <v>1</v>
      </c>
      <c r="L1959" s="35">
        <v>1</v>
      </c>
      <c r="M1959" s="36">
        <v>1</v>
      </c>
      <c r="N1959" s="37">
        <f>MIN(D1959:M1959)</f>
        <v>0</v>
      </c>
      <c r="O1959" s="38">
        <f>C1959-N1959</f>
        <v>5</v>
      </c>
      <c r="P1959" s="39">
        <f>O1959/C1959</f>
        <v>1</v>
      </c>
    </row>
    <row r="1960" spans="1:16" ht="9.75" customHeight="1">
      <c r="A1960" s="5"/>
      <c r="B1960" s="33" t="s">
        <v>5</v>
      </c>
      <c r="C1960" s="33"/>
      <c r="D1960" s="34"/>
      <c r="E1960" s="35"/>
      <c r="F1960" s="35"/>
      <c r="G1960" s="35"/>
      <c r="H1960" s="35"/>
      <c r="I1960" s="35"/>
      <c r="J1960" s="35"/>
      <c r="K1960" s="35"/>
      <c r="L1960" s="35"/>
      <c r="M1960" s="36"/>
      <c r="N1960" s="37"/>
      <c r="O1960" s="38"/>
      <c r="P1960" s="39"/>
    </row>
    <row r="1961" spans="1:16" ht="9.75" customHeight="1">
      <c r="A1961" s="40"/>
      <c r="B1961" s="41" t="s">
        <v>6</v>
      </c>
      <c r="C1961" s="41">
        <f aca="true" t="shared" si="135" ref="C1961:M1961">SUM(C1945:C1960)</f>
        <v>5</v>
      </c>
      <c r="D1961" s="42">
        <f t="shared" si="135"/>
        <v>0</v>
      </c>
      <c r="E1961" s="43">
        <f t="shared" si="135"/>
        <v>1</v>
      </c>
      <c r="F1961" s="43">
        <f t="shared" si="135"/>
        <v>1</v>
      </c>
      <c r="G1961" s="43">
        <f t="shared" si="135"/>
        <v>1</v>
      </c>
      <c r="H1961" s="43">
        <f t="shared" si="135"/>
        <v>1</v>
      </c>
      <c r="I1961" s="43">
        <f t="shared" si="135"/>
        <v>1</v>
      </c>
      <c r="J1961" s="43">
        <f t="shared" si="135"/>
        <v>2</v>
      </c>
      <c r="K1961" s="43">
        <f t="shared" si="135"/>
        <v>1</v>
      </c>
      <c r="L1961" s="43">
        <f t="shared" si="135"/>
        <v>1</v>
      </c>
      <c r="M1961" s="44">
        <f t="shared" si="135"/>
        <v>1</v>
      </c>
      <c r="N1961" s="45">
        <f>MIN(D1961:M1961)</f>
        <v>0</v>
      </c>
      <c r="O1961" s="46">
        <f>C1961-N1961</f>
        <v>5</v>
      </c>
      <c r="P1961" s="47">
        <f>O1961/C1961</f>
        <v>1</v>
      </c>
    </row>
    <row r="1962" spans="1:16" ht="9.75" customHeight="1">
      <c r="A1962" s="32" t="s">
        <v>143</v>
      </c>
      <c r="B1962" s="48" t="s">
        <v>0</v>
      </c>
      <c r="C1962" s="48">
        <v>90</v>
      </c>
      <c r="D1962" s="49">
        <v>41</v>
      </c>
      <c r="E1962" s="50">
        <v>8</v>
      </c>
      <c r="F1962" s="50">
        <v>0</v>
      </c>
      <c r="G1962" s="50">
        <v>1</v>
      </c>
      <c r="H1962" s="50">
        <v>1</v>
      </c>
      <c r="I1962" s="50">
        <v>2</v>
      </c>
      <c r="J1962" s="50">
        <v>1</v>
      </c>
      <c r="K1962" s="50">
        <v>2</v>
      </c>
      <c r="L1962" s="50">
        <v>4</v>
      </c>
      <c r="M1962" s="51">
        <v>21</v>
      </c>
      <c r="N1962" s="52">
        <f>MIN(D1962:M1962)</f>
        <v>0</v>
      </c>
      <c r="O1962" s="53">
        <f>C1962-N1962</f>
        <v>90</v>
      </c>
      <c r="P1962" s="54">
        <f>O1962/C1962</f>
        <v>1</v>
      </c>
    </row>
    <row r="1963" spans="1:16" ht="9.75" customHeight="1">
      <c r="A1963" s="5"/>
      <c r="B1963" s="33" t="s">
        <v>1</v>
      </c>
      <c r="C1963" s="33"/>
      <c r="D1963" s="34"/>
      <c r="E1963" s="35"/>
      <c r="F1963" s="35"/>
      <c r="G1963" s="35"/>
      <c r="H1963" s="35"/>
      <c r="I1963" s="35"/>
      <c r="J1963" s="35"/>
      <c r="K1963" s="35"/>
      <c r="L1963" s="35"/>
      <c r="M1963" s="36"/>
      <c r="N1963" s="37"/>
      <c r="O1963" s="38"/>
      <c r="P1963" s="39"/>
    </row>
    <row r="1964" spans="1:16" ht="9.75" customHeight="1">
      <c r="A1964" s="5"/>
      <c r="B1964" s="33" t="s">
        <v>2</v>
      </c>
      <c r="C1964" s="33"/>
      <c r="D1964" s="34"/>
      <c r="E1964" s="35"/>
      <c r="F1964" s="35"/>
      <c r="G1964" s="35"/>
      <c r="H1964" s="35"/>
      <c r="I1964" s="35"/>
      <c r="J1964" s="35"/>
      <c r="K1964" s="35"/>
      <c r="L1964" s="35"/>
      <c r="M1964" s="36"/>
      <c r="N1964" s="37"/>
      <c r="O1964" s="38"/>
      <c r="P1964" s="39"/>
    </row>
    <row r="1965" spans="1:16" ht="9.75" customHeight="1">
      <c r="A1965" s="5"/>
      <c r="B1965" s="33" t="s">
        <v>460</v>
      </c>
      <c r="C1965" s="33"/>
      <c r="D1965" s="34"/>
      <c r="E1965" s="35"/>
      <c r="F1965" s="35"/>
      <c r="G1965" s="35"/>
      <c r="H1965" s="35"/>
      <c r="I1965" s="35"/>
      <c r="J1965" s="35"/>
      <c r="K1965" s="35"/>
      <c r="L1965" s="35"/>
      <c r="M1965" s="36"/>
      <c r="N1965" s="37"/>
      <c r="O1965" s="38"/>
      <c r="P1965" s="39"/>
    </row>
    <row r="1966" spans="1:16" ht="9.75" customHeight="1">
      <c r="A1966" s="5"/>
      <c r="B1966" s="33" t="s">
        <v>460</v>
      </c>
      <c r="C1966" s="33"/>
      <c r="D1966" s="34"/>
      <c r="E1966" s="35"/>
      <c r="F1966" s="35"/>
      <c r="G1966" s="35"/>
      <c r="H1966" s="35"/>
      <c r="I1966" s="35"/>
      <c r="J1966" s="35"/>
      <c r="K1966" s="35"/>
      <c r="L1966" s="35"/>
      <c r="M1966" s="36"/>
      <c r="N1966" s="37"/>
      <c r="O1966" s="38"/>
      <c r="P1966" s="39"/>
    </row>
    <row r="1967" spans="1:16" ht="9.75" customHeight="1">
      <c r="A1967" s="5"/>
      <c r="B1967" s="33" t="s">
        <v>4</v>
      </c>
      <c r="C1967" s="33">
        <v>4</v>
      </c>
      <c r="D1967" s="34">
        <v>3</v>
      </c>
      <c r="E1967" s="35">
        <v>2</v>
      </c>
      <c r="F1967" s="35">
        <v>1</v>
      </c>
      <c r="G1967" s="35">
        <v>1</v>
      </c>
      <c r="H1967" s="35">
        <v>1</v>
      </c>
      <c r="I1967" s="35">
        <v>1</v>
      </c>
      <c r="J1967" s="35">
        <v>1</v>
      </c>
      <c r="K1967" s="35">
        <v>1</v>
      </c>
      <c r="L1967" s="35">
        <v>1</v>
      </c>
      <c r="M1967" s="36">
        <v>1</v>
      </c>
      <c r="N1967" s="37">
        <f>MIN(D1967:M1967)</f>
        <v>1</v>
      </c>
      <c r="O1967" s="38">
        <f>C1967-N1967</f>
        <v>3</v>
      </c>
      <c r="P1967" s="39">
        <f>O1967/C1967</f>
        <v>0.75</v>
      </c>
    </row>
    <row r="1968" spans="1:16" ht="9.75" customHeight="1">
      <c r="A1968" s="5"/>
      <c r="B1968" s="33" t="s">
        <v>372</v>
      </c>
      <c r="C1968" s="33">
        <v>3</v>
      </c>
      <c r="D1968" s="34">
        <v>3</v>
      </c>
      <c r="E1968" s="35">
        <v>2</v>
      </c>
      <c r="F1968" s="35">
        <v>2</v>
      </c>
      <c r="G1968" s="35">
        <v>2</v>
      </c>
      <c r="H1968" s="35">
        <v>2</v>
      </c>
      <c r="I1968" s="35">
        <v>2</v>
      </c>
      <c r="J1968" s="35">
        <v>1</v>
      </c>
      <c r="K1968" s="35">
        <v>2</v>
      </c>
      <c r="L1968" s="35">
        <v>2</v>
      </c>
      <c r="M1968" s="36">
        <v>3</v>
      </c>
      <c r="N1968" s="37">
        <f>MIN(D1968:M1968)</f>
        <v>1</v>
      </c>
      <c r="O1968" s="38">
        <f>C1968-N1968</f>
        <v>2</v>
      </c>
      <c r="P1968" s="39">
        <f>O1968/C1968</f>
        <v>0.6666666666666666</v>
      </c>
    </row>
    <row r="1969" spans="1:16" ht="9.75" customHeight="1">
      <c r="A1969" s="5"/>
      <c r="B1969" s="33" t="s">
        <v>373</v>
      </c>
      <c r="C1969" s="33">
        <v>3</v>
      </c>
      <c r="D1969" s="34">
        <v>3</v>
      </c>
      <c r="E1969" s="35">
        <v>2</v>
      </c>
      <c r="F1969" s="35">
        <v>2</v>
      </c>
      <c r="G1969" s="35">
        <v>2</v>
      </c>
      <c r="H1969" s="35">
        <v>2</v>
      </c>
      <c r="I1969" s="35">
        <v>2</v>
      </c>
      <c r="J1969" s="35">
        <v>2</v>
      </c>
      <c r="K1969" s="35">
        <v>2</v>
      </c>
      <c r="L1969" s="35">
        <v>2</v>
      </c>
      <c r="M1969" s="36">
        <v>2</v>
      </c>
      <c r="N1969" s="37">
        <f>MIN(D1969:M1969)</f>
        <v>2</v>
      </c>
      <c r="O1969" s="38">
        <f>C1969-N1969</f>
        <v>1</v>
      </c>
      <c r="P1969" s="39">
        <f>O1969/C1969</f>
        <v>0.3333333333333333</v>
      </c>
    </row>
    <row r="1970" spans="1:16" ht="9.75" customHeight="1">
      <c r="A1970" s="5"/>
      <c r="B1970" s="33" t="s">
        <v>424</v>
      </c>
      <c r="C1970" s="33">
        <v>8</v>
      </c>
      <c r="D1970" s="34">
        <v>8</v>
      </c>
      <c r="E1970" s="35">
        <v>7</v>
      </c>
      <c r="F1970" s="35">
        <v>7</v>
      </c>
      <c r="G1970" s="35">
        <v>7</v>
      </c>
      <c r="H1970" s="35">
        <v>6</v>
      </c>
      <c r="I1970" s="35">
        <v>6</v>
      </c>
      <c r="J1970" s="35">
        <v>6</v>
      </c>
      <c r="K1970" s="35">
        <v>6</v>
      </c>
      <c r="L1970" s="35">
        <v>7</v>
      </c>
      <c r="M1970" s="36">
        <v>7</v>
      </c>
      <c r="N1970" s="37">
        <f>MIN(D1970:M1970)</f>
        <v>6</v>
      </c>
      <c r="O1970" s="38">
        <f>C1970-N1970</f>
        <v>2</v>
      </c>
      <c r="P1970" s="39">
        <f>O1970/C1970</f>
        <v>0.25</v>
      </c>
    </row>
    <row r="1971" spans="1:16" ht="9.75" customHeight="1">
      <c r="A1971" s="5"/>
      <c r="B1971" s="33" t="s">
        <v>371</v>
      </c>
      <c r="C1971" s="33">
        <v>8</v>
      </c>
      <c r="D1971" s="34">
        <v>8</v>
      </c>
      <c r="E1971" s="35">
        <v>8</v>
      </c>
      <c r="F1971" s="35">
        <v>7</v>
      </c>
      <c r="G1971" s="35">
        <v>3</v>
      </c>
      <c r="H1971" s="35">
        <v>3</v>
      </c>
      <c r="I1971" s="35">
        <v>5</v>
      </c>
      <c r="J1971" s="35">
        <v>3</v>
      </c>
      <c r="K1971" s="35">
        <v>6</v>
      </c>
      <c r="L1971" s="35">
        <v>8</v>
      </c>
      <c r="M1971" s="36">
        <v>8</v>
      </c>
      <c r="N1971" s="37">
        <f>MIN(D1971:M1971)</f>
        <v>3</v>
      </c>
      <c r="O1971" s="38">
        <f>C1971-N1971</f>
        <v>5</v>
      </c>
      <c r="P1971" s="39">
        <f>O1971/C1971</f>
        <v>0.625</v>
      </c>
    </row>
    <row r="1972" spans="1:16" ht="9.75" customHeight="1">
      <c r="A1972" s="5"/>
      <c r="B1972" s="33" t="s">
        <v>258</v>
      </c>
      <c r="C1972" s="33"/>
      <c r="D1972" s="34"/>
      <c r="E1972" s="35"/>
      <c r="F1972" s="35"/>
      <c r="G1972" s="35"/>
      <c r="H1972" s="35"/>
      <c r="I1972" s="35"/>
      <c r="J1972" s="35"/>
      <c r="K1972" s="35"/>
      <c r="L1972" s="35"/>
      <c r="M1972" s="36"/>
      <c r="N1972" s="37"/>
      <c r="O1972" s="38"/>
      <c r="P1972" s="39"/>
    </row>
    <row r="1973" spans="1:16" ht="9.75" customHeight="1">
      <c r="A1973" s="5"/>
      <c r="B1973" s="33" t="s">
        <v>258</v>
      </c>
      <c r="C1973" s="33"/>
      <c r="D1973" s="34"/>
      <c r="E1973" s="35"/>
      <c r="F1973" s="35"/>
      <c r="G1973" s="35"/>
      <c r="H1973" s="35"/>
      <c r="I1973" s="35"/>
      <c r="J1973" s="35"/>
      <c r="K1973" s="35"/>
      <c r="L1973" s="35"/>
      <c r="M1973" s="36"/>
      <c r="N1973" s="37"/>
      <c r="O1973" s="38"/>
      <c r="P1973" s="39"/>
    </row>
    <row r="1974" spans="1:16" ht="9.75" customHeight="1">
      <c r="A1974" s="5"/>
      <c r="B1974" s="33" t="s">
        <v>93</v>
      </c>
      <c r="C1974" s="33">
        <v>11</v>
      </c>
      <c r="D1974" s="34">
        <v>4</v>
      </c>
      <c r="E1974" s="35">
        <v>1</v>
      </c>
      <c r="F1974" s="35">
        <v>0</v>
      </c>
      <c r="G1974" s="35">
        <v>0</v>
      </c>
      <c r="H1974" s="35">
        <v>0</v>
      </c>
      <c r="I1974" s="35">
        <v>0</v>
      </c>
      <c r="J1974" s="35">
        <v>0</v>
      </c>
      <c r="K1974" s="35">
        <v>0</v>
      </c>
      <c r="L1974" s="35">
        <v>1</v>
      </c>
      <c r="M1974" s="36">
        <v>5</v>
      </c>
      <c r="N1974" s="37">
        <f>MIN(D1974:M1974)</f>
        <v>0</v>
      </c>
      <c r="O1974" s="38">
        <f>C1974-N1974</f>
        <v>11</v>
      </c>
      <c r="P1974" s="39">
        <f>O1974/C1974</f>
        <v>1</v>
      </c>
    </row>
    <row r="1975" spans="1:16" ht="9.75" customHeight="1">
      <c r="A1975" s="5"/>
      <c r="B1975" s="33" t="s">
        <v>254</v>
      </c>
      <c r="C1975" s="33"/>
      <c r="D1975" s="34"/>
      <c r="E1975" s="35"/>
      <c r="F1975" s="35"/>
      <c r="G1975" s="35"/>
      <c r="H1975" s="35"/>
      <c r="I1975" s="35"/>
      <c r="J1975" s="35"/>
      <c r="K1975" s="35"/>
      <c r="L1975" s="35"/>
      <c r="M1975" s="36"/>
      <c r="N1975" s="37"/>
      <c r="O1975" s="38"/>
      <c r="P1975" s="39"/>
    </row>
    <row r="1976" spans="1:16" ht="9.75" customHeight="1">
      <c r="A1976" s="5"/>
      <c r="B1976" s="33" t="s">
        <v>255</v>
      </c>
      <c r="C1976" s="33"/>
      <c r="D1976" s="34"/>
      <c r="E1976" s="35"/>
      <c r="F1976" s="35"/>
      <c r="G1976" s="35"/>
      <c r="H1976" s="35"/>
      <c r="I1976" s="35"/>
      <c r="J1976" s="35"/>
      <c r="K1976" s="35"/>
      <c r="L1976" s="35"/>
      <c r="M1976" s="36"/>
      <c r="N1976" s="37"/>
      <c r="O1976" s="38"/>
      <c r="P1976" s="39"/>
    </row>
    <row r="1977" spans="1:16" ht="9.75" customHeight="1">
      <c r="A1977" s="5"/>
      <c r="B1977" s="33" t="s">
        <v>5</v>
      </c>
      <c r="C1977" s="33"/>
      <c r="D1977" s="34"/>
      <c r="E1977" s="35"/>
      <c r="F1977" s="35"/>
      <c r="G1977" s="35"/>
      <c r="H1977" s="35"/>
      <c r="I1977" s="35"/>
      <c r="J1977" s="35"/>
      <c r="K1977" s="35"/>
      <c r="L1977" s="35"/>
      <c r="M1977" s="36"/>
      <c r="N1977" s="37"/>
      <c r="O1977" s="38"/>
      <c r="P1977" s="39"/>
    </row>
    <row r="1978" spans="1:16" ht="9.75" customHeight="1">
      <c r="A1978" s="40"/>
      <c r="B1978" s="41" t="s">
        <v>6</v>
      </c>
      <c r="C1978" s="41">
        <f aca="true" t="shared" si="136" ref="C1978:M1978">SUM(C1962:C1977)</f>
        <v>127</v>
      </c>
      <c r="D1978" s="42">
        <f t="shared" si="136"/>
        <v>70</v>
      </c>
      <c r="E1978" s="43">
        <f t="shared" si="136"/>
        <v>30</v>
      </c>
      <c r="F1978" s="43">
        <f t="shared" si="136"/>
        <v>19</v>
      </c>
      <c r="G1978" s="43">
        <f t="shared" si="136"/>
        <v>16</v>
      </c>
      <c r="H1978" s="43">
        <f t="shared" si="136"/>
        <v>15</v>
      </c>
      <c r="I1978" s="43">
        <f t="shared" si="136"/>
        <v>18</v>
      </c>
      <c r="J1978" s="43">
        <f t="shared" si="136"/>
        <v>14</v>
      </c>
      <c r="K1978" s="43">
        <f t="shared" si="136"/>
        <v>19</v>
      </c>
      <c r="L1978" s="43">
        <f t="shared" si="136"/>
        <v>25</v>
      </c>
      <c r="M1978" s="44">
        <f t="shared" si="136"/>
        <v>47</v>
      </c>
      <c r="N1978" s="45">
        <f>MIN(D1978:M1978)</f>
        <v>14</v>
      </c>
      <c r="O1978" s="46">
        <f>C1978-N1978</f>
        <v>113</v>
      </c>
      <c r="P1978" s="47">
        <f>O1978/C1978</f>
        <v>0.889763779527559</v>
      </c>
    </row>
    <row r="1979" spans="1:16" ht="9.75" customHeight="1">
      <c r="A1979" s="32" t="s">
        <v>459</v>
      </c>
      <c r="B1979" s="48" t="s">
        <v>0</v>
      </c>
      <c r="C1979" s="48"/>
      <c r="D1979" s="49"/>
      <c r="E1979" s="50"/>
      <c r="F1979" s="50"/>
      <c r="G1979" s="50"/>
      <c r="H1979" s="50"/>
      <c r="I1979" s="50"/>
      <c r="J1979" s="50"/>
      <c r="K1979" s="50"/>
      <c r="L1979" s="50"/>
      <c r="M1979" s="51"/>
      <c r="N1979" s="52"/>
      <c r="O1979" s="53"/>
      <c r="P1979" s="54"/>
    </row>
    <row r="1980" spans="1:16" ht="9.75" customHeight="1">
      <c r="A1980" s="5"/>
      <c r="B1980" s="33" t="s">
        <v>1</v>
      </c>
      <c r="C1980" s="33"/>
      <c r="D1980" s="34"/>
      <c r="E1980" s="35"/>
      <c r="F1980" s="35"/>
      <c r="G1980" s="35"/>
      <c r="H1980" s="35"/>
      <c r="I1980" s="35"/>
      <c r="J1980" s="35"/>
      <c r="K1980" s="35"/>
      <c r="L1980" s="35"/>
      <c r="M1980" s="36"/>
      <c r="N1980" s="37"/>
      <c r="O1980" s="38"/>
      <c r="P1980" s="39"/>
    </row>
    <row r="1981" spans="1:16" ht="9.75" customHeight="1">
      <c r="A1981" s="5"/>
      <c r="B1981" s="33" t="s">
        <v>2</v>
      </c>
      <c r="C1981" s="33"/>
      <c r="D1981" s="34"/>
      <c r="E1981" s="35"/>
      <c r="F1981" s="35"/>
      <c r="G1981" s="35"/>
      <c r="H1981" s="35"/>
      <c r="I1981" s="35"/>
      <c r="J1981" s="35"/>
      <c r="K1981" s="35"/>
      <c r="L1981" s="35"/>
      <c r="M1981" s="36"/>
      <c r="N1981" s="37"/>
      <c r="O1981" s="38"/>
      <c r="P1981" s="39"/>
    </row>
    <row r="1982" spans="1:16" ht="9.75" customHeight="1">
      <c r="A1982" s="5"/>
      <c r="B1982" s="33" t="s">
        <v>460</v>
      </c>
      <c r="C1982" s="33"/>
      <c r="D1982" s="34"/>
      <c r="E1982" s="35"/>
      <c r="F1982" s="35"/>
      <c r="G1982" s="35"/>
      <c r="H1982" s="35"/>
      <c r="I1982" s="35"/>
      <c r="J1982" s="35"/>
      <c r="K1982" s="35"/>
      <c r="L1982" s="35"/>
      <c r="M1982" s="36"/>
      <c r="N1982" s="37"/>
      <c r="O1982" s="38"/>
      <c r="P1982" s="39"/>
    </row>
    <row r="1983" spans="1:16" ht="9.75" customHeight="1">
      <c r="A1983" s="5"/>
      <c r="B1983" s="33" t="s">
        <v>460</v>
      </c>
      <c r="C1983" s="33"/>
      <c r="D1983" s="34"/>
      <c r="E1983" s="35"/>
      <c r="F1983" s="35"/>
      <c r="G1983" s="35"/>
      <c r="H1983" s="35"/>
      <c r="I1983" s="35"/>
      <c r="J1983" s="35"/>
      <c r="K1983" s="35"/>
      <c r="L1983" s="35"/>
      <c r="M1983" s="36"/>
      <c r="N1983" s="37"/>
      <c r="O1983" s="38"/>
      <c r="P1983" s="39"/>
    </row>
    <row r="1984" spans="1:16" ht="9.75" customHeight="1">
      <c r="A1984" s="5"/>
      <c r="B1984" s="33" t="s">
        <v>4</v>
      </c>
      <c r="C1984" s="33">
        <v>7</v>
      </c>
      <c r="D1984" s="34">
        <v>6</v>
      </c>
      <c r="E1984" s="35">
        <v>3</v>
      </c>
      <c r="F1984" s="35">
        <v>2</v>
      </c>
      <c r="G1984" s="35">
        <v>3</v>
      </c>
      <c r="H1984" s="35">
        <v>2</v>
      </c>
      <c r="I1984" s="35">
        <v>2</v>
      </c>
      <c r="J1984" s="35">
        <v>2</v>
      </c>
      <c r="K1984" s="35">
        <v>2</v>
      </c>
      <c r="L1984" s="35">
        <v>2</v>
      </c>
      <c r="M1984" s="36">
        <v>4</v>
      </c>
      <c r="N1984" s="37">
        <f>MIN(D1984:M1984)</f>
        <v>2</v>
      </c>
      <c r="O1984" s="38">
        <f>C1984-N1984</f>
        <v>5</v>
      </c>
      <c r="P1984" s="39">
        <f>O1984/C1984</f>
        <v>0.7142857142857143</v>
      </c>
    </row>
    <row r="1985" spans="1:16" ht="9.75" customHeight="1">
      <c r="A1985" s="5"/>
      <c r="B1985" s="33" t="s">
        <v>409</v>
      </c>
      <c r="C1985" s="33">
        <v>1</v>
      </c>
      <c r="D1985" s="34">
        <v>1</v>
      </c>
      <c r="E1985" s="35">
        <v>1</v>
      </c>
      <c r="F1985" s="35">
        <v>1</v>
      </c>
      <c r="G1985" s="35">
        <v>0</v>
      </c>
      <c r="H1985" s="35">
        <v>0</v>
      </c>
      <c r="I1985" s="35">
        <v>1</v>
      </c>
      <c r="J1985" s="35">
        <v>1</v>
      </c>
      <c r="K1985" s="35">
        <v>1</v>
      </c>
      <c r="L1985" s="35">
        <v>1</v>
      </c>
      <c r="M1985" s="36">
        <v>1</v>
      </c>
      <c r="N1985" s="37">
        <f>MIN(D1985:M1985)</f>
        <v>0</v>
      </c>
      <c r="O1985" s="38">
        <f>C1985-N1985</f>
        <v>1</v>
      </c>
      <c r="P1985" s="39">
        <f>O1985/C1985</f>
        <v>1</v>
      </c>
    </row>
    <row r="1986" spans="1:16" ht="9.75" customHeight="1">
      <c r="A1986" s="5"/>
      <c r="B1986" s="33" t="s">
        <v>258</v>
      </c>
      <c r="C1986" s="33"/>
      <c r="D1986" s="34"/>
      <c r="E1986" s="35"/>
      <c r="F1986" s="35"/>
      <c r="G1986" s="35"/>
      <c r="H1986" s="35"/>
      <c r="I1986" s="35"/>
      <c r="J1986" s="35"/>
      <c r="K1986" s="35"/>
      <c r="L1986" s="35"/>
      <c r="M1986" s="36"/>
      <c r="N1986" s="37"/>
      <c r="O1986" s="38"/>
      <c r="P1986" s="39"/>
    </row>
    <row r="1987" spans="1:16" ht="9.75" customHeight="1">
      <c r="A1987" s="5"/>
      <c r="B1987" s="33" t="s">
        <v>258</v>
      </c>
      <c r="C1987" s="33"/>
      <c r="D1987" s="34"/>
      <c r="E1987" s="35"/>
      <c r="F1987" s="35"/>
      <c r="G1987" s="35"/>
      <c r="H1987" s="35"/>
      <c r="I1987" s="35"/>
      <c r="J1987" s="35"/>
      <c r="K1987" s="35"/>
      <c r="L1987" s="35"/>
      <c r="M1987" s="36"/>
      <c r="N1987" s="37"/>
      <c r="O1987" s="38"/>
      <c r="P1987" s="39"/>
    </row>
    <row r="1988" spans="1:16" ht="9.75" customHeight="1">
      <c r="A1988" s="5"/>
      <c r="B1988" s="33" t="s">
        <v>258</v>
      </c>
      <c r="C1988" s="33"/>
      <c r="D1988" s="34"/>
      <c r="E1988" s="35"/>
      <c r="F1988" s="35"/>
      <c r="G1988" s="35"/>
      <c r="H1988" s="35"/>
      <c r="I1988" s="35"/>
      <c r="J1988" s="35"/>
      <c r="K1988" s="35"/>
      <c r="L1988" s="35"/>
      <c r="M1988" s="36"/>
      <c r="N1988" s="37"/>
      <c r="O1988" s="38"/>
      <c r="P1988" s="39"/>
    </row>
    <row r="1989" spans="1:16" ht="9.75" customHeight="1">
      <c r="A1989" s="5"/>
      <c r="B1989" s="33" t="s">
        <v>258</v>
      </c>
      <c r="C1989" s="33"/>
      <c r="D1989" s="34"/>
      <c r="E1989" s="35"/>
      <c r="F1989" s="35"/>
      <c r="G1989" s="35"/>
      <c r="H1989" s="35"/>
      <c r="I1989" s="35"/>
      <c r="J1989" s="35"/>
      <c r="K1989" s="35"/>
      <c r="L1989" s="35"/>
      <c r="M1989" s="36"/>
      <c r="N1989" s="37"/>
      <c r="O1989" s="38"/>
      <c r="P1989" s="39"/>
    </row>
    <row r="1990" spans="1:16" ht="9.75" customHeight="1">
      <c r="A1990" s="5"/>
      <c r="B1990" s="33" t="s">
        <v>258</v>
      </c>
      <c r="C1990" s="33"/>
      <c r="D1990" s="34"/>
      <c r="E1990" s="35"/>
      <c r="F1990" s="35"/>
      <c r="G1990" s="35"/>
      <c r="H1990" s="35"/>
      <c r="I1990" s="35"/>
      <c r="J1990" s="35"/>
      <c r="K1990" s="35"/>
      <c r="L1990" s="35"/>
      <c r="M1990" s="36"/>
      <c r="N1990" s="37"/>
      <c r="O1990" s="38"/>
      <c r="P1990" s="39"/>
    </row>
    <row r="1991" spans="1:16" ht="9.75" customHeight="1">
      <c r="A1991" s="5"/>
      <c r="B1991" s="33" t="s">
        <v>93</v>
      </c>
      <c r="C1991" s="33"/>
      <c r="D1991" s="34"/>
      <c r="E1991" s="35"/>
      <c r="F1991" s="35"/>
      <c r="G1991" s="35"/>
      <c r="H1991" s="35"/>
      <c r="I1991" s="35"/>
      <c r="J1991" s="35"/>
      <c r="K1991" s="35"/>
      <c r="L1991" s="35"/>
      <c r="M1991" s="36"/>
      <c r="N1991" s="37"/>
      <c r="O1991" s="38"/>
      <c r="P1991" s="39"/>
    </row>
    <row r="1992" spans="1:16" ht="9.75" customHeight="1">
      <c r="A1992" s="5"/>
      <c r="B1992" s="33" t="s">
        <v>254</v>
      </c>
      <c r="C1992" s="33">
        <v>1</v>
      </c>
      <c r="D1992" s="34">
        <v>1</v>
      </c>
      <c r="E1992" s="35">
        <v>0</v>
      </c>
      <c r="F1992" s="35">
        <v>0</v>
      </c>
      <c r="G1992" s="35">
        <v>0</v>
      </c>
      <c r="H1992" s="35">
        <v>0</v>
      </c>
      <c r="I1992" s="35">
        <v>0</v>
      </c>
      <c r="J1992" s="35">
        <v>0</v>
      </c>
      <c r="K1992" s="35">
        <v>1</v>
      </c>
      <c r="L1992" s="35">
        <v>0</v>
      </c>
      <c r="M1992" s="36">
        <v>1</v>
      </c>
      <c r="N1992" s="37">
        <f>MIN(D1992:M1992)</f>
        <v>0</v>
      </c>
      <c r="O1992" s="38">
        <f>C1992-N1992</f>
        <v>1</v>
      </c>
      <c r="P1992" s="39">
        <f>O1992/C1992</f>
        <v>1</v>
      </c>
    </row>
    <row r="1993" spans="1:16" ht="9.75" customHeight="1">
      <c r="A1993" s="5"/>
      <c r="B1993" s="33" t="s">
        <v>255</v>
      </c>
      <c r="C1993" s="33"/>
      <c r="D1993" s="34"/>
      <c r="E1993" s="35"/>
      <c r="F1993" s="35"/>
      <c r="G1993" s="35"/>
      <c r="H1993" s="35"/>
      <c r="I1993" s="35"/>
      <c r="J1993" s="35"/>
      <c r="K1993" s="35"/>
      <c r="L1993" s="35"/>
      <c r="M1993" s="36"/>
      <c r="N1993" s="37"/>
      <c r="O1993" s="38"/>
      <c r="P1993" s="39"/>
    </row>
    <row r="1994" spans="1:16" ht="9.75" customHeight="1">
      <c r="A1994" s="5"/>
      <c r="B1994" s="33" t="s">
        <v>5</v>
      </c>
      <c r="C1994" s="33">
        <v>4</v>
      </c>
      <c r="D1994" s="34">
        <v>4</v>
      </c>
      <c r="E1994" s="35">
        <v>3</v>
      </c>
      <c r="F1994" s="35">
        <v>4</v>
      </c>
      <c r="G1994" s="35">
        <v>2</v>
      </c>
      <c r="H1994" s="35">
        <v>2</v>
      </c>
      <c r="I1994" s="35">
        <v>3</v>
      </c>
      <c r="J1994" s="35">
        <v>2</v>
      </c>
      <c r="K1994" s="35">
        <v>2</v>
      </c>
      <c r="L1994" s="35">
        <v>3</v>
      </c>
      <c r="M1994" s="36">
        <v>3</v>
      </c>
      <c r="N1994" s="37">
        <f>MIN(D1994:M1994)</f>
        <v>2</v>
      </c>
      <c r="O1994" s="38">
        <f>C1994-N1994</f>
        <v>2</v>
      </c>
      <c r="P1994" s="39">
        <f>O1994/C1994</f>
        <v>0.5</v>
      </c>
    </row>
    <row r="1995" spans="1:16" ht="9.75" customHeight="1">
      <c r="A1995" s="40"/>
      <c r="B1995" s="41" t="s">
        <v>6</v>
      </c>
      <c r="C1995" s="41">
        <f aca="true" t="shared" si="137" ref="C1995:M1995">SUM(C1979:C1994)</f>
        <v>13</v>
      </c>
      <c r="D1995" s="42">
        <f t="shared" si="137"/>
        <v>12</v>
      </c>
      <c r="E1995" s="43">
        <f t="shared" si="137"/>
        <v>7</v>
      </c>
      <c r="F1995" s="43">
        <f t="shared" si="137"/>
        <v>7</v>
      </c>
      <c r="G1995" s="43">
        <f t="shared" si="137"/>
        <v>5</v>
      </c>
      <c r="H1995" s="43">
        <f t="shared" si="137"/>
        <v>4</v>
      </c>
      <c r="I1995" s="43">
        <f t="shared" si="137"/>
        <v>6</v>
      </c>
      <c r="J1995" s="43">
        <f t="shared" si="137"/>
        <v>5</v>
      </c>
      <c r="K1995" s="43">
        <f t="shared" si="137"/>
        <v>6</v>
      </c>
      <c r="L1995" s="43">
        <f t="shared" si="137"/>
        <v>6</v>
      </c>
      <c r="M1995" s="44">
        <f t="shared" si="137"/>
        <v>9</v>
      </c>
      <c r="N1995" s="45">
        <f>MIN(D1995:M1995)</f>
        <v>4</v>
      </c>
      <c r="O1995" s="46">
        <f>C1995-N1995</f>
        <v>9</v>
      </c>
      <c r="P1995" s="47">
        <f>O1995/C1995</f>
        <v>0.6923076923076923</v>
      </c>
    </row>
    <row r="1996" spans="1:16" ht="9.75" customHeight="1">
      <c r="A1996" s="32" t="s">
        <v>142</v>
      </c>
      <c r="B1996" s="48" t="s">
        <v>0</v>
      </c>
      <c r="C1996" s="48">
        <v>22</v>
      </c>
      <c r="D1996" s="49">
        <v>18</v>
      </c>
      <c r="E1996" s="50">
        <v>15</v>
      </c>
      <c r="F1996" s="50">
        <v>2</v>
      </c>
      <c r="G1996" s="50">
        <v>1</v>
      </c>
      <c r="H1996" s="50">
        <v>4</v>
      </c>
      <c r="I1996" s="50">
        <v>4</v>
      </c>
      <c r="J1996" s="50">
        <v>4</v>
      </c>
      <c r="K1996" s="50">
        <v>6</v>
      </c>
      <c r="L1996" s="50">
        <v>6</v>
      </c>
      <c r="M1996" s="51">
        <v>9</v>
      </c>
      <c r="N1996" s="52">
        <f>MIN(D1996:M1996)</f>
        <v>1</v>
      </c>
      <c r="O1996" s="53">
        <f>C1996-N1996</f>
        <v>21</v>
      </c>
      <c r="P1996" s="54">
        <f>O1996/C1996</f>
        <v>0.9545454545454546</v>
      </c>
    </row>
    <row r="1997" spans="1:16" ht="9.75" customHeight="1">
      <c r="A1997" s="5"/>
      <c r="B1997" s="33" t="s">
        <v>1</v>
      </c>
      <c r="C1997" s="33">
        <v>150</v>
      </c>
      <c r="D1997" s="34">
        <v>5</v>
      </c>
      <c r="E1997" s="35">
        <v>0</v>
      </c>
      <c r="F1997" s="35">
        <v>0</v>
      </c>
      <c r="G1997" s="35">
        <v>0</v>
      </c>
      <c r="H1997" s="35">
        <v>2</v>
      </c>
      <c r="I1997" s="35">
        <v>1</v>
      </c>
      <c r="J1997" s="35">
        <v>0</v>
      </c>
      <c r="K1997" s="35">
        <v>7</v>
      </c>
      <c r="L1997" s="35">
        <v>31</v>
      </c>
      <c r="M1997" s="36">
        <v>69</v>
      </c>
      <c r="N1997" s="37">
        <f>MIN(D1997:M1997)</f>
        <v>0</v>
      </c>
      <c r="O1997" s="38">
        <f>C1997-N1997</f>
        <v>150</v>
      </c>
      <c r="P1997" s="39">
        <f>O1997/C1997</f>
        <v>1</v>
      </c>
    </row>
    <row r="1998" spans="1:16" ht="9.75" customHeight="1">
      <c r="A1998" s="5"/>
      <c r="B1998" s="33" t="s">
        <v>2</v>
      </c>
      <c r="C1998" s="33">
        <v>13</v>
      </c>
      <c r="D1998" s="34">
        <v>2</v>
      </c>
      <c r="E1998" s="35">
        <v>0</v>
      </c>
      <c r="F1998" s="35">
        <v>0</v>
      </c>
      <c r="G1998" s="35">
        <v>0</v>
      </c>
      <c r="H1998" s="35">
        <v>1</v>
      </c>
      <c r="I1998" s="35">
        <v>0</v>
      </c>
      <c r="J1998" s="35">
        <v>0</v>
      </c>
      <c r="K1998" s="35">
        <v>1</v>
      </c>
      <c r="L1998" s="35">
        <v>0</v>
      </c>
      <c r="M1998" s="36">
        <v>5</v>
      </c>
      <c r="N1998" s="37">
        <f>MIN(D1998:M1998)</f>
        <v>0</v>
      </c>
      <c r="O1998" s="38">
        <f>C1998-N1998</f>
        <v>13</v>
      </c>
      <c r="P1998" s="39">
        <f>O1998/C1998</f>
        <v>1</v>
      </c>
    </row>
    <row r="1999" spans="1:16" ht="9.75" customHeight="1">
      <c r="A1999" s="5"/>
      <c r="B1999" s="33" t="s">
        <v>460</v>
      </c>
      <c r="C1999" s="33"/>
      <c r="D1999" s="34"/>
      <c r="E1999" s="35"/>
      <c r="F1999" s="35"/>
      <c r="G1999" s="35"/>
      <c r="H1999" s="35"/>
      <c r="I1999" s="35"/>
      <c r="J1999" s="35"/>
      <c r="K1999" s="35"/>
      <c r="L1999" s="35"/>
      <c r="M1999" s="36"/>
      <c r="N1999" s="37"/>
      <c r="O1999" s="38"/>
      <c r="P1999" s="39"/>
    </row>
    <row r="2000" spans="1:16" ht="9.75" customHeight="1">
      <c r="A2000" s="5"/>
      <c r="B2000" s="33" t="s">
        <v>460</v>
      </c>
      <c r="C2000" s="33"/>
      <c r="D2000" s="34"/>
      <c r="E2000" s="35"/>
      <c r="F2000" s="35"/>
      <c r="G2000" s="35"/>
      <c r="H2000" s="35"/>
      <c r="I2000" s="35"/>
      <c r="J2000" s="35"/>
      <c r="K2000" s="35"/>
      <c r="L2000" s="35"/>
      <c r="M2000" s="36"/>
      <c r="N2000" s="37"/>
      <c r="O2000" s="38"/>
      <c r="P2000" s="39"/>
    </row>
    <row r="2001" spans="1:16" ht="9.75" customHeight="1">
      <c r="A2001" s="5"/>
      <c r="B2001" s="33" t="s">
        <v>4</v>
      </c>
      <c r="C2001" s="33"/>
      <c r="D2001" s="34"/>
      <c r="E2001" s="35"/>
      <c r="F2001" s="35"/>
      <c r="G2001" s="35"/>
      <c r="H2001" s="35"/>
      <c r="I2001" s="35"/>
      <c r="J2001" s="35"/>
      <c r="K2001" s="35"/>
      <c r="L2001" s="35"/>
      <c r="M2001" s="36"/>
      <c r="N2001" s="37"/>
      <c r="O2001" s="38"/>
      <c r="P2001" s="39"/>
    </row>
    <row r="2002" spans="1:16" ht="9.75" customHeight="1">
      <c r="A2002" s="5"/>
      <c r="B2002" s="33" t="s">
        <v>272</v>
      </c>
      <c r="C2002" s="33">
        <v>1</v>
      </c>
      <c r="D2002" s="34">
        <v>1</v>
      </c>
      <c r="E2002" s="35">
        <v>1</v>
      </c>
      <c r="F2002" s="35">
        <v>1</v>
      </c>
      <c r="G2002" s="35">
        <v>1</v>
      </c>
      <c r="H2002" s="35">
        <v>1</v>
      </c>
      <c r="I2002" s="35">
        <v>1</v>
      </c>
      <c r="J2002" s="35">
        <v>1</v>
      </c>
      <c r="K2002" s="35">
        <v>1</v>
      </c>
      <c r="L2002" s="35">
        <v>1</v>
      </c>
      <c r="M2002" s="36">
        <v>0</v>
      </c>
      <c r="N2002" s="37">
        <f>MIN(D2002:M2002)</f>
        <v>0</v>
      </c>
      <c r="O2002" s="38">
        <f>C2002-N2002</f>
        <v>1</v>
      </c>
      <c r="P2002" s="39">
        <f>O2002/C2002</f>
        <v>1</v>
      </c>
    </row>
    <row r="2003" spans="1:16" ht="9.75" customHeight="1">
      <c r="A2003" s="5"/>
      <c r="B2003" s="33" t="s">
        <v>329</v>
      </c>
      <c r="C2003" s="33">
        <v>54</v>
      </c>
      <c r="D2003" s="34">
        <v>28</v>
      </c>
      <c r="E2003" s="35">
        <v>8</v>
      </c>
      <c r="F2003" s="35">
        <v>1</v>
      </c>
      <c r="G2003" s="35">
        <v>0</v>
      </c>
      <c r="H2003" s="35">
        <v>9</v>
      </c>
      <c r="I2003" s="35">
        <v>12</v>
      </c>
      <c r="J2003" s="35">
        <v>9</v>
      </c>
      <c r="K2003" s="35">
        <v>15</v>
      </c>
      <c r="L2003" s="35">
        <v>22</v>
      </c>
      <c r="M2003" s="36">
        <v>36</v>
      </c>
      <c r="N2003" s="37">
        <f>MIN(D2003:M2003)</f>
        <v>0</v>
      </c>
      <c r="O2003" s="38">
        <f>C2003-N2003</f>
        <v>54</v>
      </c>
      <c r="P2003" s="39">
        <f>O2003/C2003</f>
        <v>1</v>
      </c>
    </row>
    <row r="2004" spans="1:16" ht="9.75" customHeight="1">
      <c r="A2004" s="5"/>
      <c r="B2004" s="33" t="s">
        <v>258</v>
      </c>
      <c r="C2004" s="33"/>
      <c r="D2004" s="34"/>
      <c r="E2004" s="35"/>
      <c r="F2004" s="35"/>
      <c r="G2004" s="35"/>
      <c r="H2004" s="35"/>
      <c r="I2004" s="35"/>
      <c r="J2004" s="35"/>
      <c r="K2004" s="35"/>
      <c r="L2004" s="35"/>
      <c r="M2004" s="36"/>
      <c r="N2004" s="37"/>
      <c r="O2004" s="38"/>
      <c r="P2004" s="39"/>
    </row>
    <row r="2005" spans="1:16" ht="9.75" customHeight="1">
      <c r="A2005" s="5"/>
      <c r="B2005" s="33" t="s">
        <v>258</v>
      </c>
      <c r="C2005" s="33"/>
      <c r="D2005" s="34"/>
      <c r="E2005" s="35"/>
      <c r="F2005" s="35"/>
      <c r="G2005" s="35"/>
      <c r="H2005" s="35"/>
      <c r="I2005" s="35"/>
      <c r="J2005" s="35"/>
      <c r="K2005" s="35"/>
      <c r="L2005" s="35"/>
      <c r="M2005" s="36"/>
      <c r="N2005" s="37"/>
      <c r="O2005" s="38"/>
      <c r="P2005" s="39"/>
    </row>
    <row r="2006" spans="1:16" ht="9.75" customHeight="1">
      <c r="A2006" s="5"/>
      <c r="B2006" s="33" t="s">
        <v>258</v>
      </c>
      <c r="C2006" s="33"/>
      <c r="D2006" s="34"/>
      <c r="E2006" s="35"/>
      <c r="F2006" s="35"/>
      <c r="G2006" s="35"/>
      <c r="H2006" s="35"/>
      <c r="I2006" s="35"/>
      <c r="J2006" s="35"/>
      <c r="K2006" s="35"/>
      <c r="L2006" s="35"/>
      <c r="M2006" s="36"/>
      <c r="N2006" s="37"/>
      <c r="O2006" s="38"/>
      <c r="P2006" s="39"/>
    </row>
    <row r="2007" spans="1:16" ht="9.75" customHeight="1">
      <c r="A2007" s="5"/>
      <c r="B2007" s="33" t="s">
        <v>258</v>
      </c>
      <c r="C2007" s="33"/>
      <c r="D2007" s="34"/>
      <c r="E2007" s="35"/>
      <c r="F2007" s="35"/>
      <c r="G2007" s="35"/>
      <c r="H2007" s="35"/>
      <c r="I2007" s="35"/>
      <c r="J2007" s="35"/>
      <c r="K2007" s="35"/>
      <c r="L2007" s="35"/>
      <c r="M2007" s="36"/>
      <c r="N2007" s="37"/>
      <c r="O2007" s="38"/>
      <c r="P2007" s="39"/>
    </row>
    <row r="2008" spans="1:16" ht="9.75" customHeight="1">
      <c r="A2008" s="5"/>
      <c r="B2008" s="33" t="s">
        <v>93</v>
      </c>
      <c r="C2008" s="33">
        <v>11</v>
      </c>
      <c r="D2008" s="34">
        <v>3</v>
      </c>
      <c r="E2008" s="35">
        <v>1</v>
      </c>
      <c r="F2008" s="35">
        <v>0</v>
      </c>
      <c r="G2008" s="35">
        <v>0</v>
      </c>
      <c r="H2008" s="35">
        <v>1</v>
      </c>
      <c r="I2008" s="35">
        <v>0</v>
      </c>
      <c r="J2008" s="35">
        <v>2</v>
      </c>
      <c r="K2008" s="35">
        <v>3</v>
      </c>
      <c r="L2008" s="35">
        <v>5</v>
      </c>
      <c r="M2008" s="36">
        <v>8</v>
      </c>
      <c r="N2008" s="37">
        <f>MIN(D2008:M2008)</f>
        <v>0</v>
      </c>
      <c r="O2008" s="38">
        <f>C2008-N2008</f>
        <v>11</v>
      </c>
      <c r="P2008" s="39">
        <f>O2008/C2008</f>
        <v>1</v>
      </c>
    </row>
    <row r="2009" spans="1:16" ht="9.75" customHeight="1">
      <c r="A2009" s="5"/>
      <c r="B2009" s="33" t="s">
        <v>254</v>
      </c>
      <c r="C2009" s="33">
        <v>1</v>
      </c>
      <c r="D2009" s="34">
        <v>1</v>
      </c>
      <c r="E2009" s="35">
        <v>1</v>
      </c>
      <c r="F2009" s="35">
        <v>0</v>
      </c>
      <c r="G2009" s="35">
        <v>0</v>
      </c>
      <c r="H2009" s="35">
        <v>0</v>
      </c>
      <c r="I2009" s="35">
        <v>1</v>
      </c>
      <c r="J2009" s="35">
        <v>1</v>
      </c>
      <c r="K2009" s="35">
        <v>1</v>
      </c>
      <c r="L2009" s="35">
        <v>1</v>
      </c>
      <c r="M2009" s="36">
        <v>1</v>
      </c>
      <c r="N2009" s="37">
        <f>MIN(D2009:M2009)</f>
        <v>0</v>
      </c>
      <c r="O2009" s="38">
        <f>C2009-N2009</f>
        <v>1</v>
      </c>
      <c r="P2009" s="39">
        <f>O2009/C2009</f>
        <v>1</v>
      </c>
    </row>
    <row r="2010" spans="1:16" ht="9.75" customHeight="1">
      <c r="A2010" s="5"/>
      <c r="B2010" s="33" t="s">
        <v>255</v>
      </c>
      <c r="C2010" s="33"/>
      <c r="D2010" s="34"/>
      <c r="E2010" s="35"/>
      <c r="F2010" s="35"/>
      <c r="G2010" s="35"/>
      <c r="H2010" s="35"/>
      <c r="I2010" s="35"/>
      <c r="J2010" s="35"/>
      <c r="K2010" s="35"/>
      <c r="L2010" s="35"/>
      <c r="M2010" s="36"/>
      <c r="N2010" s="37"/>
      <c r="O2010" s="38"/>
      <c r="P2010" s="39"/>
    </row>
    <row r="2011" spans="1:16" ht="9.75" customHeight="1">
      <c r="A2011" s="5"/>
      <c r="B2011" s="33" t="s">
        <v>5</v>
      </c>
      <c r="C2011" s="33"/>
      <c r="D2011" s="34"/>
      <c r="E2011" s="35"/>
      <c r="F2011" s="35"/>
      <c r="G2011" s="35"/>
      <c r="H2011" s="35"/>
      <c r="I2011" s="35"/>
      <c r="J2011" s="35"/>
      <c r="K2011" s="35"/>
      <c r="L2011" s="35"/>
      <c r="M2011" s="36"/>
      <c r="N2011" s="37"/>
      <c r="O2011" s="38"/>
      <c r="P2011" s="39"/>
    </row>
    <row r="2012" spans="1:16" ht="9.75" customHeight="1">
      <c r="A2012" s="40"/>
      <c r="B2012" s="41" t="s">
        <v>6</v>
      </c>
      <c r="C2012" s="41">
        <f aca="true" t="shared" si="138" ref="C2012:M2012">SUM(C1996:C2011)</f>
        <v>252</v>
      </c>
      <c r="D2012" s="42">
        <f t="shared" si="138"/>
        <v>58</v>
      </c>
      <c r="E2012" s="43">
        <f t="shared" si="138"/>
        <v>26</v>
      </c>
      <c r="F2012" s="43">
        <f t="shared" si="138"/>
        <v>4</v>
      </c>
      <c r="G2012" s="43">
        <f t="shared" si="138"/>
        <v>2</v>
      </c>
      <c r="H2012" s="43">
        <f t="shared" si="138"/>
        <v>18</v>
      </c>
      <c r="I2012" s="43">
        <f t="shared" si="138"/>
        <v>19</v>
      </c>
      <c r="J2012" s="43">
        <f t="shared" si="138"/>
        <v>17</v>
      </c>
      <c r="K2012" s="43">
        <f t="shared" si="138"/>
        <v>34</v>
      </c>
      <c r="L2012" s="43">
        <f t="shared" si="138"/>
        <v>66</v>
      </c>
      <c r="M2012" s="44">
        <f t="shared" si="138"/>
        <v>128</v>
      </c>
      <c r="N2012" s="45">
        <f>MIN(D2012:M2012)</f>
        <v>2</v>
      </c>
      <c r="O2012" s="46">
        <f>C2012-N2012</f>
        <v>250</v>
      </c>
      <c r="P2012" s="47">
        <f>O2012/C2012</f>
        <v>0.9920634920634921</v>
      </c>
    </row>
    <row r="2013" spans="1:16" ht="9.75" customHeight="1">
      <c r="A2013" s="32" t="s">
        <v>383</v>
      </c>
      <c r="B2013" s="48" t="s">
        <v>0</v>
      </c>
      <c r="C2013" s="48"/>
      <c r="D2013" s="49"/>
      <c r="E2013" s="50"/>
      <c r="F2013" s="50"/>
      <c r="G2013" s="50"/>
      <c r="H2013" s="50"/>
      <c r="I2013" s="50"/>
      <c r="J2013" s="50"/>
      <c r="K2013" s="50"/>
      <c r="L2013" s="50"/>
      <c r="M2013" s="51"/>
      <c r="N2013" s="52"/>
      <c r="O2013" s="53"/>
      <c r="P2013" s="54"/>
    </row>
    <row r="2014" spans="1:16" ht="9.75" customHeight="1">
      <c r="A2014" s="5"/>
      <c r="B2014" s="33" t="s">
        <v>1</v>
      </c>
      <c r="C2014" s="33"/>
      <c r="D2014" s="34"/>
      <c r="E2014" s="35"/>
      <c r="F2014" s="35"/>
      <c r="G2014" s="35"/>
      <c r="H2014" s="35"/>
      <c r="I2014" s="35"/>
      <c r="J2014" s="35"/>
      <c r="K2014" s="35"/>
      <c r="L2014" s="35"/>
      <c r="M2014" s="36"/>
      <c r="N2014" s="37"/>
      <c r="O2014" s="38"/>
      <c r="P2014" s="39"/>
    </row>
    <row r="2015" spans="1:16" ht="9.75" customHeight="1">
      <c r="A2015" s="5"/>
      <c r="B2015" s="33" t="s">
        <v>2</v>
      </c>
      <c r="C2015" s="33"/>
      <c r="D2015" s="34"/>
      <c r="E2015" s="35"/>
      <c r="F2015" s="35"/>
      <c r="G2015" s="35"/>
      <c r="H2015" s="35"/>
      <c r="I2015" s="35"/>
      <c r="J2015" s="35"/>
      <c r="K2015" s="35"/>
      <c r="L2015" s="35"/>
      <c r="M2015" s="36"/>
      <c r="N2015" s="37"/>
      <c r="O2015" s="38"/>
      <c r="P2015" s="39"/>
    </row>
    <row r="2016" spans="1:16" ht="9.75" customHeight="1">
      <c r="A2016" s="5"/>
      <c r="B2016" s="33" t="s">
        <v>460</v>
      </c>
      <c r="C2016" s="33"/>
      <c r="D2016" s="34"/>
      <c r="E2016" s="35"/>
      <c r="F2016" s="35"/>
      <c r="G2016" s="35"/>
      <c r="H2016" s="35"/>
      <c r="I2016" s="35"/>
      <c r="J2016" s="35"/>
      <c r="K2016" s="35"/>
      <c r="L2016" s="35"/>
      <c r="M2016" s="36"/>
      <c r="N2016" s="37"/>
      <c r="O2016" s="38"/>
      <c r="P2016" s="39"/>
    </row>
    <row r="2017" spans="1:16" ht="9.75" customHeight="1">
      <c r="A2017" s="5"/>
      <c r="B2017" s="33" t="s">
        <v>460</v>
      </c>
      <c r="C2017" s="33"/>
      <c r="D2017" s="34"/>
      <c r="E2017" s="35"/>
      <c r="F2017" s="35"/>
      <c r="G2017" s="35"/>
      <c r="H2017" s="35"/>
      <c r="I2017" s="35"/>
      <c r="J2017" s="35"/>
      <c r="K2017" s="35"/>
      <c r="L2017" s="35"/>
      <c r="M2017" s="36"/>
      <c r="N2017" s="37"/>
      <c r="O2017" s="38"/>
      <c r="P2017" s="39"/>
    </row>
    <row r="2018" spans="1:16" ht="9.75" customHeight="1">
      <c r="A2018" s="5"/>
      <c r="B2018" s="33" t="s">
        <v>4</v>
      </c>
      <c r="C2018" s="33"/>
      <c r="D2018" s="34"/>
      <c r="E2018" s="35"/>
      <c r="F2018" s="35"/>
      <c r="G2018" s="35"/>
      <c r="H2018" s="35"/>
      <c r="I2018" s="35"/>
      <c r="J2018" s="35"/>
      <c r="K2018" s="35"/>
      <c r="L2018" s="35"/>
      <c r="M2018" s="36"/>
      <c r="N2018" s="37"/>
      <c r="O2018" s="38"/>
      <c r="P2018" s="39"/>
    </row>
    <row r="2019" spans="1:16" ht="9.75" customHeight="1">
      <c r="A2019" s="5"/>
      <c r="B2019" s="33" t="s">
        <v>258</v>
      </c>
      <c r="C2019" s="33"/>
      <c r="D2019" s="34"/>
      <c r="E2019" s="35"/>
      <c r="F2019" s="35"/>
      <c r="G2019" s="35"/>
      <c r="H2019" s="35"/>
      <c r="I2019" s="35"/>
      <c r="J2019" s="35"/>
      <c r="K2019" s="35"/>
      <c r="L2019" s="35"/>
      <c r="M2019" s="36"/>
      <c r="N2019" s="37"/>
      <c r="O2019" s="38"/>
      <c r="P2019" s="39"/>
    </row>
    <row r="2020" spans="1:16" ht="9.75" customHeight="1">
      <c r="A2020" s="5"/>
      <c r="B2020" s="33" t="s">
        <v>258</v>
      </c>
      <c r="C2020" s="33"/>
      <c r="D2020" s="34"/>
      <c r="E2020" s="35"/>
      <c r="F2020" s="35"/>
      <c r="G2020" s="35"/>
      <c r="H2020" s="35"/>
      <c r="I2020" s="35"/>
      <c r="J2020" s="35"/>
      <c r="K2020" s="35"/>
      <c r="L2020" s="35"/>
      <c r="M2020" s="36"/>
      <c r="N2020" s="37"/>
      <c r="O2020" s="38"/>
      <c r="P2020" s="39"/>
    </row>
    <row r="2021" spans="1:16" ht="9.75" customHeight="1">
      <c r="A2021" s="5"/>
      <c r="B2021" s="33" t="s">
        <v>258</v>
      </c>
      <c r="C2021" s="33"/>
      <c r="D2021" s="34"/>
      <c r="E2021" s="35"/>
      <c r="F2021" s="35"/>
      <c r="G2021" s="35"/>
      <c r="H2021" s="35"/>
      <c r="I2021" s="35"/>
      <c r="J2021" s="35"/>
      <c r="K2021" s="35"/>
      <c r="L2021" s="35"/>
      <c r="M2021" s="36"/>
      <c r="N2021" s="37"/>
      <c r="O2021" s="38"/>
      <c r="P2021" s="39"/>
    </row>
    <row r="2022" spans="1:16" ht="9.75" customHeight="1">
      <c r="A2022" s="5"/>
      <c r="B2022" s="33" t="s">
        <v>258</v>
      </c>
      <c r="C2022" s="33"/>
      <c r="D2022" s="34"/>
      <c r="E2022" s="35"/>
      <c r="F2022" s="35"/>
      <c r="G2022" s="35"/>
      <c r="H2022" s="35"/>
      <c r="I2022" s="35"/>
      <c r="J2022" s="35"/>
      <c r="K2022" s="35"/>
      <c r="L2022" s="35"/>
      <c r="M2022" s="36"/>
      <c r="N2022" s="37"/>
      <c r="O2022" s="38"/>
      <c r="P2022" s="39"/>
    </row>
    <row r="2023" spans="1:16" ht="9.75" customHeight="1">
      <c r="A2023" s="5"/>
      <c r="B2023" s="33" t="s">
        <v>258</v>
      </c>
      <c r="C2023" s="33"/>
      <c r="D2023" s="34"/>
      <c r="E2023" s="35"/>
      <c r="F2023" s="35"/>
      <c r="G2023" s="35"/>
      <c r="H2023" s="35"/>
      <c r="I2023" s="35"/>
      <c r="J2023" s="35"/>
      <c r="K2023" s="35"/>
      <c r="L2023" s="35"/>
      <c r="M2023" s="36"/>
      <c r="N2023" s="37"/>
      <c r="O2023" s="38"/>
      <c r="P2023" s="39"/>
    </row>
    <row r="2024" spans="1:16" ht="9.75" customHeight="1">
      <c r="A2024" s="5"/>
      <c r="B2024" s="33" t="s">
        <v>258</v>
      </c>
      <c r="C2024" s="33"/>
      <c r="D2024" s="34"/>
      <c r="E2024" s="35"/>
      <c r="F2024" s="35"/>
      <c r="G2024" s="35"/>
      <c r="H2024" s="35"/>
      <c r="I2024" s="35"/>
      <c r="J2024" s="35"/>
      <c r="K2024" s="35"/>
      <c r="L2024" s="35"/>
      <c r="M2024" s="36"/>
      <c r="N2024" s="37"/>
      <c r="O2024" s="38"/>
      <c r="P2024" s="39"/>
    </row>
    <row r="2025" spans="1:16" ht="9.75" customHeight="1">
      <c r="A2025" s="5"/>
      <c r="B2025" s="33" t="s">
        <v>93</v>
      </c>
      <c r="C2025" s="33"/>
      <c r="D2025" s="34"/>
      <c r="E2025" s="35"/>
      <c r="F2025" s="35"/>
      <c r="G2025" s="35"/>
      <c r="H2025" s="35"/>
      <c r="I2025" s="35"/>
      <c r="J2025" s="35"/>
      <c r="K2025" s="35"/>
      <c r="L2025" s="35"/>
      <c r="M2025" s="36"/>
      <c r="N2025" s="37"/>
      <c r="O2025" s="38"/>
      <c r="P2025" s="39"/>
    </row>
    <row r="2026" spans="1:16" ht="9.75" customHeight="1">
      <c r="A2026" s="5"/>
      <c r="B2026" s="33" t="s">
        <v>254</v>
      </c>
      <c r="C2026" s="33">
        <v>3</v>
      </c>
      <c r="D2026" s="34">
        <v>2</v>
      </c>
      <c r="E2026" s="35">
        <v>3</v>
      </c>
      <c r="F2026" s="35">
        <v>1</v>
      </c>
      <c r="G2026" s="35">
        <v>3</v>
      </c>
      <c r="H2026" s="35">
        <v>2</v>
      </c>
      <c r="I2026" s="35">
        <v>2</v>
      </c>
      <c r="J2026" s="35">
        <v>1</v>
      </c>
      <c r="K2026" s="35">
        <v>1</v>
      </c>
      <c r="L2026" s="35">
        <v>1</v>
      </c>
      <c r="M2026" s="36">
        <v>2</v>
      </c>
      <c r="N2026" s="37">
        <f>MIN(D2026:M2026)</f>
        <v>1</v>
      </c>
      <c r="O2026" s="38">
        <f>C2026-N2026</f>
        <v>2</v>
      </c>
      <c r="P2026" s="39">
        <f>O2026/C2026</f>
        <v>0.6666666666666666</v>
      </c>
    </row>
    <row r="2027" spans="1:16" ht="9.75" customHeight="1">
      <c r="A2027" s="5"/>
      <c r="B2027" s="33" t="s">
        <v>255</v>
      </c>
      <c r="C2027" s="33">
        <v>3</v>
      </c>
      <c r="D2027" s="34">
        <v>2</v>
      </c>
      <c r="E2027" s="35">
        <v>1</v>
      </c>
      <c r="F2027" s="35">
        <v>1</v>
      </c>
      <c r="G2027" s="35">
        <v>1</v>
      </c>
      <c r="H2027" s="35">
        <v>1</v>
      </c>
      <c r="I2027" s="35">
        <v>1</v>
      </c>
      <c r="J2027" s="35">
        <v>1</v>
      </c>
      <c r="K2027" s="35">
        <v>0</v>
      </c>
      <c r="L2027" s="35">
        <v>1</v>
      </c>
      <c r="M2027" s="36">
        <v>2</v>
      </c>
      <c r="N2027" s="37">
        <f>MIN(D2027:M2027)</f>
        <v>0</v>
      </c>
      <c r="O2027" s="38">
        <f>C2027-N2027</f>
        <v>3</v>
      </c>
      <c r="P2027" s="39">
        <f>O2027/C2027</f>
        <v>1</v>
      </c>
    </row>
    <row r="2028" spans="1:16" ht="9.75" customHeight="1">
      <c r="A2028" s="5"/>
      <c r="B2028" s="33" t="s">
        <v>5</v>
      </c>
      <c r="C2028" s="33">
        <v>3</v>
      </c>
      <c r="D2028" s="34">
        <v>2</v>
      </c>
      <c r="E2028" s="35">
        <v>2</v>
      </c>
      <c r="F2028" s="35">
        <v>2</v>
      </c>
      <c r="G2028" s="35">
        <v>2</v>
      </c>
      <c r="H2028" s="35">
        <v>2</v>
      </c>
      <c r="I2028" s="35">
        <v>3</v>
      </c>
      <c r="J2028" s="35">
        <v>2</v>
      </c>
      <c r="K2028" s="35">
        <v>1</v>
      </c>
      <c r="L2028" s="35">
        <v>2</v>
      </c>
      <c r="M2028" s="36">
        <v>3</v>
      </c>
      <c r="N2028" s="37">
        <f>MIN(D2028:M2028)</f>
        <v>1</v>
      </c>
      <c r="O2028" s="38">
        <f>C2028-N2028</f>
        <v>2</v>
      </c>
      <c r="P2028" s="39">
        <f>O2028/C2028</f>
        <v>0.6666666666666666</v>
      </c>
    </row>
    <row r="2029" spans="1:16" ht="9.75" customHeight="1">
      <c r="A2029" s="40"/>
      <c r="B2029" s="41" t="s">
        <v>6</v>
      </c>
      <c r="C2029" s="41">
        <f aca="true" t="shared" si="139" ref="C2029:M2029">SUM(C2013:C2028)</f>
        <v>9</v>
      </c>
      <c r="D2029" s="42">
        <f t="shared" si="139"/>
        <v>6</v>
      </c>
      <c r="E2029" s="43">
        <f t="shared" si="139"/>
        <v>6</v>
      </c>
      <c r="F2029" s="43">
        <f t="shared" si="139"/>
        <v>4</v>
      </c>
      <c r="G2029" s="43">
        <f t="shared" si="139"/>
        <v>6</v>
      </c>
      <c r="H2029" s="43">
        <f t="shared" si="139"/>
        <v>5</v>
      </c>
      <c r="I2029" s="43">
        <f t="shared" si="139"/>
        <v>6</v>
      </c>
      <c r="J2029" s="43">
        <f t="shared" si="139"/>
        <v>4</v>
      </c>
      <c r="K2029" s="43">
        <f t="shared" si="139"/>
        <v>2</v>
      </c>
      <c r="L2029" s="43">
        <f t="shared" si="139"/>
        <v>4</v>
      </c>
      <c r="M2029" s="44">
        <f t="shared" si="139"/>
        <v>7</v>
      </c>
      <c r="N2029" s="45">
        <f>MIN(D2029:M2029)</f>
        <v>2</v>
      </c>
      <c r="O2029" s="46">
        <f>C2029-N2029</f>
        <v>7</v>
      </c>
      <c r="P2029" s="47">
        <f>O2029/C2029</f>
        <v>0.7777777777777778</v>
      </c>
    </row>
    <row r="2030" spans="1:16" ht="9.75" customHeight="1">
      <c r="A2030" s="32" t="s">
        <v>347</v>
      </c>
      <c r="B2030" s="48" t="s">
        <v>0</v>
      </c>
      <c r="C2030" s="48"/>
      <c r="D2030" s="49"/>
      <c r="E2030" s="50"/>
      <c r="F2030" s="50"/>
      <c r="G2030" s="50"/>
      <c r="H2030" s="50"/>
      <c r="I2030" s="50"/>
      <c r="J2030" s="50"/>
      <c r="K2030" s="50"/>
      <c r="L2030" s="50"/>
      <c r="M2030" s="51"/>
      <c r="N2030" s="52"/>
      <c r="O2030" s="53"/>
      <c r="P2030" s="54"/>
    </row>
    <row r="2031" spans="1:16" ht="9.75" customHeight="1">
      <c r="A2031" s="5"/>
      <c r="B2031" s="33" t="s">
        <v>1</v>
      </c>
      <c r="C2031" s="33"/>
      <c r="D2031" s="34"/>
      <c r="E2031" s="35"/>
      <c r="F2031" s="35"/>
      <c r="G2031" s="35"/>
      <c r="H2031" s="35"/>
      <c r="I2031" s="35"/>
      <c r="J2031" s="35"/>
      <c r="K2031" s="35"/>
      <c r="L2031" s="35"/>
      <c r="M2031" s="36"/>
      <c r="N2031" s="37"/>
      <c r="O2031" s="38"/>
      <c r="P2031" s="39"/>
    </row>
    <row r="2032" spans="1:16" ht="9.75" customHeight="1">
      <c r="A2032" s="5"/>
      <c r="B2032" s="33" t="s">
        <v>2</v>
      </c>
      <c r="C2032" s="33">
        <v>142</v>
      </c>
      <c r="D2032" s="34">
        <v>140</v>
      </c>
      <c r="E2032" s="35">
        <v>134</v>
      </c>
      <c r="F2032" s="35">
        <v>127</v>
      </c>
      <c r="G2032" s="35">
        <v>128</v>
      </c>
      <c r="H2032" s="35">
        <v>127</v>
      </c>
      <c r="I2032" s="35">
        <v>127</v>
      </c>
      <c r="J2032" s="35">
        <v>136</v>
      </c>
      <c r="K2032" s="35">
        <v>138</v>
      </c>
      <c r="L2032" s="35">
        <v>140</v>
      </c>
      <c r="M2032" s="36">
        <v>140</v>
      </c>
      <c r="N2032" s="37">
        <f>MIN(D2032:M2032)</f>
        <v>127</v>
      </c>
      <c r="O2032" s="38">
        <f>C2032-N2032</f>
        <v>15</v>
      </c>
      <c r="P2032" s="39">
        <f>O2032/C2032</f>
        <v>0.1056338028169014</v>
      </c>
    </row>
    <row r="2033" spans="1:16" ht="9.75" customHeight="1">
      <c r="A2033" s="5"/>
      <c r="B2033" s="33" t="s">
        <v>460</v>
      </c>
      <c r="C2033" s="33"/>
      <c r="D2033" s="34"/>
      <c r="E2033" s="35"/>
      <c r="F2033" s="35"/>
      <c r="G2033" s="35"/>
      <c r="H2033" s="35"/>
      <c r="I2033" s="35"/>
      <c r="J2033" s="35"/>
      <c r="K2033" s="35"/>
      <c r="L2033" s="35"/>
      <c r="M2033" s="36"/>
      <c r="N2033" s="37"/>
      <c r="O2033" s="38"/>
      <c r="P2033" s="39"/>
    </row>
    <row r="2034" spans="1:16" ht="9.75" customHeight="1">
      <c r="A2034" s="5"/>
      <c r="B2034" s="33" t="s">
        <v>460</v>
      </c>
      <c r="C2034" s="33"/>
      <c r="D2034" s="34"/>
      <c r="E2034" s="35"/>
      <c r="F2034" s="35"/>
      <c r="G2034" s="35"/>
      <c r="H2034" s="35"/>
      <c r="I2034" s="35"/>
      <c r="J2034" s="35"/>
      <c r="K2034" s="35"/>
      <c r="L2034" s="35"/>
      <c r="M2034" s="36"/>
      <c r="N2034" s="37"/>
      <c r="O2034" s="38"/>
      <c r="P2034" s="39"/>
    </row>
    <row r="2035" spans="1:16" ht="9.75" customHeight="1">
      <c r="A2035" s="5"/>
      <c r="B2035" s="33" t="s">
        <v>4</v>
      </c>
      <c r="C2035" s="33"/>
      <c r="D2035" s="34"/>
      <c r="E2035" s="35"/>
      <c r="F2035" s="35"/>
      <c r="G2035" s="35"/>
      <c r="H2035" s="35"/>
      <c r="I2035" s="35"/>
      <c r="J2035" s="35"/>
      <c r="K2035" s="35"/>
      <c r="L2035" s="35"/>
      <c r="M2035" s="36"/>
      <c r="N2035" s="37"/>
      <c r="O2035" s="38"/>
      <c r="P2035" s="39"/>
    </row>
    <row r="2036" spans="1:16" ht="9.75" customHeight="1">
      <c r="A2036" s="5"/>
      <c r="B2036" s="33" t="s">
        <v>258</v>
      </c>
      <c r="C2036" s="33"/>
      <c r="D2036" s="34"/>
      <c r="E2036" s="35"/>
      <c r="F2036" s="35"/>
      <c r="G2036" s="35"/>
      <c r="H2036" s="35"/>
      <c r="I2036" s="35"/>
      <c r="J2036" s="35"/>
      <c r="K2036" s="35"/>
      <c r="L2036" s="35"/>
      <c r="M2036" s="36"/>
      <c r="N2036" s="37"/>
      <c r="O2036" s="38"/>
      <c r="P2036" s="39"/>
    </row>
    <row r="2037" spans="1:16" ht="9.75" customHeight="1">
      <c r="A2037" s="5"/>
      <c r="B2037" s="33" t="s">
        <v>258</v>
      </c>
      <c r="C2037" s="33"/>
      <c r="D2037" s="34"/>
      <c r="E2037" s="35"/>
      <c r="F2037" s="35"/>
      <c r="G2037" s="35"/>
      <c r="H2037" s="35"/>
      <c r="I2037" s="35"/>
      <c r="J2037" s="35"/>
      <c r="K2037" s="35"/>
      <c r="L2037" s="35"/>
      <c r="M2037" s="36"/>
      <c r="N2037" s="37"/>
      <c r="O2037" s="38"/>
      <c r="P2037" s="39"/>
    </row>
    <row r="2038" spans="1:16" ht="9.75" customHeight="1">
      <c r="A2038" s="5"/>
      <c r="B2038" s="33" t="s">
        <v>258</v>
      </c>
      <c r="C2038" s="33"/>
      <c r="D2038" s="34"/>
      <c r="E2038" s="35"/>
      <c r="F2038" s="35"/>
      <c r="G2038" s="35"/>
      <c r="H2038" s="35"/>
      <c r="I2038" s="35"/>
      <c r="J2038" s="35"/>
      <c r="K2038" s="35"/>
      <c r="L2038" s="35"/>
      <c r="M2038" s="36"/>
      <c r="N2038" s="37"/>
      <c r="O2038" s="38"/>
      <c r="P2038" s="39"/>
    </row>
    <row r="2039" spans="1:16" ht="9.75" customHeight="1">
      <c r="A2039" s="5"/>
      <c r="B2039" s="33" t="s">
        <v>258</v>
      </c>
      <c r="C2039" s="33"/>
      <c r="D2039" s="34"/>
      <c r="E2039" s="35"/>
      <c r="F2039" s="35"/>
      <c r="G2039" s="35"/>
      <c r="H2039" s="35"/>
      <c r="I2039" s="35"/>
      <c r="J2039" s="35"/>
      <c r="K2039" s="35"/>
      <c r="L2039" s="35"/>
      <c r="M2039" s="36"/>
      <c r="N2039" s="37"/>
      <c r="O2039" s="38"/>
      <c r="P2039" s="39"/>
    </row>
    <row r="2040" spans="1:16" ht="9.75" customHeight="1">
      <c r="A2040" s="5"/>
      <c r="B2040" s="33" t="s">
        <v>258</v>
      </c>
      <c r="C2040" s="33"/>
      <c r="D2040" s="34"/>
      <c r="E2040" s="35"/>
      <c r="F2040" s="35"/>
      <c r="G2040" s="35"/>
      <c r="H2040" s="35"/>
      <c r="I2040" s="35"/>
      <c r="J2040" s="35"/>
      <c r="K2040" s="35"/>
      <c r="L2040" s="35"/>
      <c r="M2040" s="36"/>
      <c r="N2040" s="37"/>
      <c r="O2040" s="38"/>
      <c r="P2040" s="39"/>
    </row>
    <row r="2041" spans="1:16" ht="9.75" customHeight="1">
      <c r="A2041" s="5"/>
      <c r="B2041" s="33" t="s">
        <v>258</v>
      </c>
      <c r="C2041" s="33"/>
      <c r="D2041" s="34"/>
      <c r="E2041" s="35"/>
      <c r="F2041" s="35"/>
      <c r="G2041" s="35"/>
      <c r="H2041" s="35"/>
      <c r="I2041" s="35"/>
      <c r="J2041" s="35"/>
      <c r="K2041" s="35"/>
      <c r="L2041" s="35"/>
      <c r="M2041" s="36"/>
      <c r="N2041" s="37"/>
      <c r="O2041" s="38"/>
      <c r="P2041" s="39"/>
    </row>
    <row r="2042" spans="1:16" ht="9.75" customHeight="1">
      <c r="A2042" s="5"/>
      <c r="B2042" s="33" t="s">
        <v>93</v>
      </c>
      <c r="C2042" s="33"/>
      <c r="D2042" s="34"/>
      <c r="E2042" s="35"/>
      <c r="F2042" s="35"/>
      <c r="G2042" s="35"/>
      <c r="H2042" s="35"/>
      <c r="I2042" s="35"/>
      <c r="J2042" s="35"/>
      <c r="K2042" s="35"/>
      <c r="L2042" s="35"/>
      <c r="M2042" s="36"/>
      <c r="N2042" s="37"/>
      <c r="O2042" s="38"/>
      <c r="P2042" s="39"/>
    </row>
    <row r="2043" spans="1:16" ht="9.75" customHeight="1">
      <c r="A2043" s="5"/>
      <c r="B2043" s="33" t="s">
        <v>254</v>
      </c>
      <c r="C2043" s="33"/>
      <c r="D2043" s="34"/>
      <c r="E2043" s="35"/>
      <c r="F2043" s="35"/>
      <c r="G2043" s="35"/>
      <c r="H2043" s="35"/>
      <c r="I2043" s="35"/>
      <c r="J2043" s="35"/>
      <c r="K2043" s="35"/>
      <c r="L2043" s="35"/>
      <c r="M2043" s="36"/>
      <c r="N2043" s="37"/>
      <c r="O2043" s="38"/>
      <c r="P2043" s="39"/>
    </row>
    <row r="2044" spans="1:16" ht="9.75" customHeight="1">
      <c r="A2044" s="5"/>
      <c r="B2044" s="33" t="s">
        <v>255</v>
      </c>
      <c r="C2044" s="33"/>
      <c r="D2044" s="34"/>
      <c r="E2044" s="35"/>
      <c r="F2044" s="35"/>
      <c r="G2044" s="35"/>
      <c r="H2044" s="35"/>
      <c r="I2044" s="35"/>
      <c r="J2044" s="35"/>
      <c r="K2044" s="35"/>
      <c r="L2044" s="35"/>
      <c r="M2044" s="36"/>
      <c r="N2044" s="37"/>
      <c r="O2044" s="38"/>
      <c r="P2044" s="39"/>
    </row>
    <row r="2045" spans="1:16" ht="9.75" customHeight="1">
      <c r="A2045" s="5"/>
      <c r="B2045" s="33" t="s">
        <v>5</v>
      </c>
      <c r="C2045" s="33"/>
      <c r="D2045" s="34"/>
      <c r="E2045" s="35"/>
      <c r="F2045" s="35"/>
      <c r="G2045" s="35"/>
      <c r="H2045" s="35"/>
      <c r="I2045" s="35"/>
      <c r="J2045" s="35"/>
      <c r="K2045" s="35"/>
      <c r="L2045" s="35"/>
      <c r="M2045" s="36"/>
      <c r="N2045" s="37"/>
      <c r="O2045" s="38"/>
      <c r="P2045" s="39"/>
    </row>
    <row r="2046" spans="1:16" ht="9.75" customHeight="1">
      <c r="A2046" s="40"/>
      <c r="B2046" s="41" t="s">
        <v>6</v>
      </c>
      <c r="C2046" s="41">
        <f aca="true" t="shared" si="140" ref="C2046:M2046">SUM(C2030:C2045)</f>
        <v>142</v>
      </c>
      <c r="D2046" s="42">
        <f t="shared" si="140"/>
        <v>140</v>
      </c>
      <c r="E2046" s="43">
        <f t="shared" si="140"/>
        <v>134</v>
      </c>
      <c r="F2046" s="43">
        <f t="shared" si="140"/>
        <v>127</v>
      </c>
      <c r="G2046" s="43">
        <f t="shared" si="140"/>
        <v>128</v>
      </c>
      <c r="H2046" s="43">
        <f t="shared" si="140"/>
        <v>127</v>
      </c>
      <c r="I2046" s="43">
        <f t="shared" si="140"/>
        <v>127</v>
      </c>
      <c r="J2046" s="43">
        <f t="shared" si="140"/>
        <v>136</v>
      </c>
      <c r="K2046" s="43">
        <f t="shared" si="140"/>
        <v>138</v>
      </c>
      <c r="L2046" s="43">
        <f t="shared" si="140"/>
        <v>140</v>
      </c>
      <c r="M2046" s="44">
        <f t="shared" si="140"/>
        <v>140</v>
      </c>
      <c r="N2046" s="45">
        <f>MIN(D2046:M2046)</f>
        <v>127</v>
      </c>
      <c r="O2046" s="46">
        <f>C2046-N2046</f>
        <v>15</v>
      </c>
      <c r="P2046" s="47">
        <f>O2046/C2046</f>
        <v>0.1056338028169014</v>
      </c>
    </row>
    <row r="2047" spans="1:16" ht="9.75" customHeight="1">
      <c r="A2047" s="32" t="s">
        <v>348</v>
      </c>
      <c r="B2047" s="48" t="s">
        <v>0</v>
      </c>
      <c r="C2047" s="48"/>
      <c r="D2047" s="49"/>
      <c r="E2047" s="50"/>
      <c r="F2047" s="50"/>
      <c r="G2047" s="50"/>
      <c r="H2047" s="50"/>
      <c r="I2047" s="50"/>
      <c r="J2047" s="50"/>
      <c r="K2047" s="50"/>
      <c r="L2047" s="50"/>
      <c r="M2047" s="51"/>
      <c r="N2047" s="52"/>
      <c r="O2047" s="53"/>
      <c r="P2047" s="54"/>
    </row>
    <row r="2048" spans="1:16" ht="9.75" customHeight="1">
      <c r="A2048" s="5"/>
      <c r="B2048" s="33" t="s">
        <v>1</v>
      </c>
      <c r="C2048" s="33"/>
      <c r="D2048" s="34"/>
      <c r="E2048" s="35"/>
      <c r="F2048" s="35"/>
      <c r="G2048" s="35"/>
      <c r="H2048" s="35"/>
      <c r="I2048" s="35"/>
      <c r="J2048" s="35"/>
      <c r="K2048" s="35"/>
      <c r="L2048" s="35"/>
      <c r="M2048" s="36"/>
      <c r="N2048" s="37"/>
      <c r="O2048" s="38"/>
      <c r="P2048" s="39"/>
    </row>
    <row r="2049" spans="1:16" ht="9.75" customHeight="1">
      <c r="A2049" s="5"/>
      <c r="B2049" s="33" t="s">
        <v>2</v>
      </c>
      <c r="C2049" s="33"/>
      <c r="D2049" s="34"/>
      <c r="E2049" s="35"/>
      <c r="F2049" s="35"/>
      <c r="G2049" s="35"/>
      <c r="H2049" s="35"/>
      <c r="I2049" s="35"/>
      <c r="J2049" s="35"/>
      <c r="K2049" s="35"/>
      <c r="L2049" s="35"/>
      <c r="M2049" s="36"/>
      <c r="N2049" s="37"/>
      <c r="O2049" s="38"/>
      <c r="P2049" s="39"/>
    </row>
    <row r="2050" spans="1:16" ht="9.75" customHeight="1">
      <c r="A2050" s="5"/>
      <c r="B2050" s="33" t="s">
        <v>460</v>
      </c>
      <c r="C2050" s="33"/>
      <c r="D2050" s="34"/>
      <c r="E2050" s="35"/>
      <c r="F2050" s="35"/>
      <c r="G2050" s="35"/>
      <c r="H2050" s="35"/>
      <c r="I2050" s="35"/>
      <c r="J2050" s="35"/>
      <c r="K2050" s="35"/>
      <c r="L2050" s="35"/>
      <c r="M2050" s="36"/>
      <c r="N2050" s="37"/>
      <c r="O2050" s="38"/>
      <c r="P2050" s="39"/>
    </row>
    <row r="2051" spans="1:16" ht="9.75" customHeight="1">
      <c r="A2051" s="5"/>
      <c r="B2051" s="33" t="s">
        <v>460</v>
      </c>
      <c r="C2051" s="33"/>
      <c r="D2051" s="34"/>
      <c r="E2051" s="35"/>
      <c r="F2051" s="35"/>
      <c r="G2051" s="35"/>
      <c r="H2051" s="35"/>
      <c r="I2051" s="35"/>
      <c r="J2051" s="35"/>
      <c r="K2051" s="35"/>
      <c r="L2051" s="35"/>
      <c r="M2051" s="36"/>
      <c r="N2051" s="37"/>
      <c r="O2051" s="38"/>
      <c r="P2051" s="39"/>
    </row>
    <row r="2052" spans="1:16" ht="9.75" customHeight="1">
      <c r="A2052" s="5"/>
      <c r="B2052" s="33" t="s">
        <v>4</v>
      </c>
      <c r="C2052" s="33"/>
      <c r="D2052" s="34"/>
      <c r="E2052" s="35"/>
      <c r="F2052" s="35"/>
      <c r="G2052" s="35"/>
      <c r="H2052" s="35"/>
      <c r="I2052" s="35"/>
      <c r="J2052" s="35"/>
      <c r="K2052" s="35"/>
      <c r="L2052" s="35"/>
      <c r="M2052" s="36"/>
      <c r="N2052" s="37"/>
      <c r="O2052" s="38"/>
      <c r="P2052" s="39"/>
    </row>
    <row r="2053" spans="1:16" ht="9.75" customHeight="1">
      <c r="A2053" s="5"/>
      <c r="B2053" s="33" t="s">
        <v>507</v>
      </c>
      <c r="C2053" s="33">
        <v>142</v>
      </c>
      <c r="D2053" s="34">
        <v>100</v>
      </c>
      <c r="E2053" s="35">
        <v>69</v>
      </c>
      <c r="F2053" s="35">
        <v>51</v>
      </c>
      <c r="G2053" s="35">
        <v>48</v>
      </c>
      <c r="H2053" s="35">
        <v>46</v>
      </c>
      <c r="I2053" s="35">
        <v>48</v>
      </c>
      <c r="J2053" s="35">
        <v>50</v>
      </c>
      <c r="K2053" s="35">
        <v>58</v>
      </c>
      <c r="L2053" s="35">
        <v>67</v>
      </c>
      <c r="M2053" s="36">
        <v>94</v>
      </c>
      <c r="N2053" s="37">
        <f>MIN(D2053:M2053)</f>
        <v>46</v>
      </c>
      <c r="O2053" s="38">
        <f>C2053-N2053</f>
        <v>96</v>
      </c>
      <c r="P2053" s="39">
        <f>O2053/C2053</f>
        <v>0.676056338028169</v>
      </c>
    </row>
    <row r="2054" spans="1:16" ht="9.75" customHeight="1">
      <c r="A2054" s="5"/>
      <c r="B2054" s="33" t="s">
        <v>258</v>
      </c>
      <c r="C2054" s="33"/>
      <c r="D2054" s="34"/>
      <c r="E2054" s="35"/>
      <c r="F2054" s="35"/>
      <c r="G2054" s="35"/>
      <c r="H2054" s="35"/>
      <c r="I2054" s="35"/>
      <c r="J2054" s="35"/>
      <c r="K2054" s="35"/>
      <c r="L2054" s="35"/>
      <c r="M2054" s="36"/>
      <c r="N2054" s="37"/>
      <c r="O2054" s="38"/>
      <c r="P2054" s="39"/>
    </row>
    <row r="2055" spans="1:16" ht="9.75" customHeight="1">
      <c r="A2055" s="5"/>
      <c r="B2055" s="33" t="s">
        <v>258</v>
      </c>
      <c r="C2055" s="33"/>
      <c r="D2055" s="34"/>
      <c r="E2055" s="35"/>
      <c r="F2055" s="35"/>
      <c r="G2055" s="35"/>
      <c r="H2055" s="35"/>
      <c r="I2055" s="35"/>
      <c r="J2055" s="35"/>
      <c r="K2055" s="35"/>
      <c r="L2055" s="35"/>
      <c r="M2055" s="36"/>
      <c r="N2055" s="37"/>
      <c r="O2055" s="38"/>
      <c r="P2055" s="39"/>
    </row>
    <row r="2056" spans="1:16" ht="9.75" customHeight="1">
      <c r="A2056" s="5"/>
      <c r="B2056" s="33" t="s">
        <v>258</v>
      </c>
      <c r="C2056" s="33"/>
      <c r="D2056" s="34"/>
      <c r="E2056" s="35"/>
      <c r="F2056" s="35"/>
      <c r="G2056" s="35"/>
      <c r="H2056" s="35"/>
      <c r="I2056" s="35"/>
      <c r="J2056" s="35"/>
      <c r="K2056" s="35"/>
      <c r="L2056" s="35"/>
      <c r="M2056" s="36"/>
      <c r="N2056" s="37"/>
      <c r="O2056" s="38"/>
      <c r="P2056" s="39"/>
    </row>
    <row r="2057" spans="1:16" ht="9.75" customHeight="1">
      <c r="A2057" s="5"/>
      <c r="B2057" s="33" t="s">
        <v>258</v>
      </c>
      <c r="C2057" s="33"/>
      <c r="D2057" s="34"/>
      <c r="E2057" s="35"/>
      <c r="F2057" s="35"/>
      <c r="G2057" s="35"/>
      <c r="H2057" s="35"/>
      <c r="I2057" s="35"/>
      <c r="J2057" s="35"/>
      <c r="K2057" s="35"/>
      <c r="L2057" s="35"/>
      <c r="M2057" s="36"/>
      <c r="N2057" s="37"/>
      <c r="O2057" s="38"/>
      <c r="P2057" s="39"/>
    </row>
    <row r="2058" spans="1:16" ht="9.75" customHeight="1">
      <c r="A2058" s="5"/>
      <c r="B2058" s="33" t="s">
        <v>258</v>
      </c>
      <c r="C2058" s="33"/>
      <c r="D2058" s="34"/>
      <c r="E2058" s="35"/>
      <c r="F2058" s="35"/>
      <c r="G2058" s="35"/>
      <c r="H2058" s="35"/>
      <c r="I2058" s="35"/>
      <c r="J2058" s="35"/>
      <c r="K2058" s="35"/>
      <c r="L2058" s="35"/>
      <c r="M2058" s="36"/>
      <c r="N2058" s="37"/>
      <c r="O2058" s="38"/>
      <c r="P2058" s="39"/>
    </row>
    <row r="2059" spans="1:16" ht="9.75" customHeight="1">
      <c r="A2059" s="5"/>
      <c r="B2059" s="33" t="s">
        <v>93</v>
      </c>
      <c r="C2059" s="33"/>
      <c r="D2059" s="34"/>
      <c r="E2059" s="35"/>
      <c r="F2059" s="35"/>
      <c r="G2059" s="35"/>
      <c r="H2059" s="35"/>
      <c r="I2059" s="35"/>
      <c r="J2059" s="35"/>
      <c r="K2059" s="35"/>
      <c r="L2059" s="35"/>
      <c r="M2059" s="36"/>
      <c r="N2059" s="37"/>
      <c r="O2059" s="38"/>
      <c r="P2059" s="39"/>
    </row>
    <row r="2060" spans="1:16" ht="9.75" customHeight="1">
      <c r="A2060" s="5"/>
      <c r="B2060" s="33" t="s">
        <v>254</v>
      </c>
      <c r="C2060" s="33"/>
      <c r="D2060" s="34"/>
      <c r="E2060" s="35"/>
      <c r="F2060" s="35"/>
      <c r="G2060" s="35"/>
      <c r="H2060" s="35"/>
      <c r="I2060" s="35"/>
      <c r="J2060" s="35"/>
      <c r="K2060" s="35"/>
      <c r="L2060" s="35"/>
      <c r="M2060" s="36"/>
      <c r="N2060" s="37"/>
      <c r="O2060" s="38"/>
      <c r="P2060" s="39"/>
    </row>
    <row r="2061" spans="1:16" ht="9.75" customHeight="1">
      <c r="A2061" s="5"/>
      <c r="B2061" s="33" t="s">
        <v>255</v>
      </c>
      <c r="C2061" s="33"/>
      <c r="D2061" s="34"/>
      <c r="E2061" s="35"/>
      <c r="F2061" s="35"/>
      <c r="G2061" s="35"/>
      <c r="H2061" s="35"/>
      <c r="I2061" s="35"/>
      <c r="J2061" s="35"/>
      <c r="K2061" s="35"/>
      <c r="L2061" s="35"/>
      <c r="M2061" s="36"/>
      <c r="N2061" s="37"/>
      <c r="O2061" s="38"/>
      <c r="P2061" s="39"/>
    </row>
    <row r="2062" spans="1:16" ht="9.75" customHeight="1">
      <c r="A2062" s="5"/>
      <c r="B2062" s="33" t="s">
        <v>5</v>
      </c>
      <c r="C2062" s="33"/>
      <c r="D2062" s="34"/>
      <c r="E2062" s="35"/>
      <c r="F2062" s="35"/>
      <c r="G2062" s="35"/>
      <c r="H2062" s="35"/>
      <c r="I2062" s="35"/>
      <c r="J2062" s="35"/>
      <c r="K2062" s="35"/>
      <c r="L2062" s="35"/>
      <c r="M2062" s="36"/>
      <c r="N2062" s="37"/>
      <c r="O2062" s="38"/>
      <c r="P2062" s="39"/>
    </row>
    <row r="2063" spans="1:16" ht="9.75" customHeight="1">
      <c r="A2063" s="40"/>
      <c r="B2063" s="41" t="s">
        <v>6</v>
      </c>
      <c r="C2063" s="41">
        <f aca="true" t="shared" si="141" ref="C2063:M2063">SUM(C2047:C2062)</f>
        <v>142</v>
      </c>
      <c r="D2063" s="42">
        <f t="shared" si="141"/>
        <v>100</v>
      </c>
      <c r="E2063" s="43">
        <f t="shared" si="141"/>
        <v>69</v>
      </c>
      <c r="F2063" s="43">
        <f t="shared" si="141"/>
        <v>51</v>
      </c>
      <c r="G2063" s="43">
        <f t="shared" si="141"/>
        <v>48</v>
      </c>
      <c r="H2063" s="43">
        <f t="shared" si="141"/>
        <v>46</v>
      </c>
      <c r="I2063" s="43">
        <f t="shared" si="141"/>
        <v>48</v>
      </c>
      <c r="J2063" s="43">
        <f t="shared" si="141"/>
        <v>50</v>
      </c>
      <c r="K2063" s="43">
        <f t="shared" si="141"/>
        <v>58</v>
      </c>
      <c r="L2063" s="43">
        <f t="shared" si="141"/>
        <v>67</v>
      </c>
      <c r="M2063" s="44">
        <f t="shared" si="141"/>
        <v>94</v>
      </c>
      <c r="N2063" s="45">
        <f>MIN(D2063:M2063)</f>
        <v>46</v>
      </c>
      <c r="O2063" s="46">
        <f>C2063-N2063</f>
        <v>96</v>
      </c>
      <c r="P2063" s="47">
        <f>O2063/C2063</f>
        <v>0.676056338028169</v>
      </c>
    </row>
    <row r="2064" spans="1:16" ht="9.75" customHeight="1">
      <c r="A2064" s="32" t="s">
        <v>387</v>
      </c>
      <c r="B2064" s="48" t="s">
        <v>0</v>
      </c>
      <c r="C2064" s="48"/>
      <c r="D2064" s="49"/>
      <c r="E2064" s="50"/>
      <c r="F2064" s="50"/>
      <c r="G2064" s="50"/>
      <c r="H2064" s="50"/>
      <c r="I2064" s="50"/>
      <c r="J2064" s="50"/>
      <c r="K2064" s="50"/>
      <c r="L2064" s="50"/>
      <c r="M2064" s="51"/>
      <c r="N2064" s="52"/>
      <c r="O2064" s="53"/>
      <c r="P2064" s="54"/>
    </row>
    <row r="2065" spans="1:16" ht="9.75" customHeight="1">
      <c r="A2065" s="5"/>
      <c r="B2065" s="33" t="s">
        <v>1</v>
      </c>
      <c r="C2065" s="33"/>
      <c r="D2065" s="34"/>
      <c r="E2065" s="35"/>
      <c r="F2065" s="35"/>
      <c r="G2065" s="35"/>
      <c r="H2065" s="35"/>
      <c r="I2065" s="35"/>
      <c r="J2065" s="35"/>
      <c r="K2065" s="35"/>
      <c r="L2065" s="35"/>
      <c r="M2065" s="36"/>
      <c r="N2065" s="37"/>
      <c r="O2065" s="38"/>
      <c r="P2065" s="39"/>
    </row>
    <row r="2066" spans="1:16" ht="9.75" customHeight="1">
      <c r="A2066" s="5"/>
      <c r="B2066" s="33" t="s">
        <v>2</v>
      </c>
      <c r="C2066" s="33"/>
      <c r="D2066" s="34"/>
      <c r="E2066" s="35"/>
      <c r="F2066" s="35"/>
      <c r="G2066" s="35"/>
      <c r="H2066" s="35"/>
      <c r="I2066" s="35"/>
      <c r="J2066" s="35"/>
      <c r="K2066" s="35"/>
      <c r="L2066" s="35"/>
      <c r="M2066" s="36"/>
      <c r="N2066" s="37"/>
      <c r="O2066" s="38"/>
      <c r="P2066" s="39"/>
    </row>
    <row r="2067" spans="1:16" ht="9.75" customHeight="1">
      <c r="A2067" s="5"/>
      <c r="B2067" s="33" t="s">
        <v>458</v>
      </c>
      <c r="C2067" s="33">
        <v>92</v>
      </c>
      <c r="D2067" s="34">
        <v>63</v>
      </c>
      <c r="E2067" s="35">
        <v>27</v>
      </c>
      <c r="F2067" s="35">
        <v>3</v>
      </c>
      <c r="G2067" s="35">
        <v>4</v>
      </c>
      <c r="H2067" s="35">
        <v>5</v>
      </c>
      <c r="I2067" s="35">
        <v>8</v>
      </c>
      <c r="J2067" s="35">
        <v>4</v>
      </c>
      <c r="K2067" s="35">
        <v>3</v>
      </c>
      <c r="L2067" s="35">
        <v>13</v>
      </c>
      <c r="M2067" s="36">
        <v>41</v>
      </c>
      <c r="N2067" s="37">
        <f>MIN(D2067:M2067)</f>
        <v>3</v>
      </c>
      <c r="O2067" s="38">
        <f>C2067-N2067</f>
        <v>89</v>
      </c>
      <c r="P2067" s="39">
        <f>O2067/C2067</f>
        <v>0.967391304347826</v>
      </c>
    </row>
    <row r="2068" spans="1:16" ht="9.75" customHeight="1">
      <c r="A2068" s="5"/>
      <c r="B2068" s="33" t="s">
        <v>460</v>
      </c>
      <c r="C2068" s="33"/>
      <c r="D2068" s="34"/>
      <c r="E2068" s="35"/>
      <c r="F2068" s="35"/>
      <c r="G2068" s="35"/>
      <c r="H2068" s="35"/>
      <c r="I2068" s="35"/>
      <c r="J2068" s="35"/>
      <c r="K2068" s="35"/>
      <c r="L2068" s="35"/>
      <c r="M2068" s="36"/>
      <c r="N2068" s="37"/>
      <c r="O2068" s="38"/>
      <c r="P2068" s="39"/>
    </row>
    <row r="2069" spans="1:16" ht="9.75" customHeight="1">
      <c r="A2069" s="5"/>
      <c r="B2069" s="33" t="s">
        <v>4</v>
      </c>
      <c r="C2069" s="33"/>
      <c r="D2069" s="34"/>
      <c r="E2069" s="35"/>
      <c r="F2069" s="35"/>
      <c r="G2069" s="35"/>
      <c r="H2069" s="35"/>
      <c r="I2069" s="35"/>
      <c r="J2069" s="35"/>
      <c r="K2069" s="35"/>
      <c r="L2069" s="35"/>
      <c r="M2069" s="36"/>
      <c r="N2069" s="37"/>
      <c r="O2069" s="38"/>
      <c r="P2069" s="39"/>
    </row>
    <row r="2070" spans="1:16" ht="9.75" customHeight="1">
      <c r="A2070" s="5"/>
      <c r="B2070" s="33" t="s">
        <v>258</v>
      </c>
      <c r="C2070" s="33"/>
      <c r="D2070" s="34"/>
      <c r="E2070" s="35"/>
      <c r="F2070" s="35"/>
      <c r="G2070" s="35"/>
      <c r="H2070" s="35"/>
      <c r="I2070" s="35"/>
      <c r="J2070" s="35"/>
      <c r="K2070" s="35"/>
      <c r="L2070" s="35"/>
      <c r="M2070" s="36"/>
      <c r="N2070" s="37"/>
      <c r="O2070" s="38"/>
      <c r="P2070" s="39"/>
    </row>
    <row r="2071" spans="1:16" ht="9.75" customHeight="1">
      <c r="A2071" s="5"/>
      <c r="B2071" s="33" t="s">
        <v>258</v>
      </c>
      <c r="C2071" s="33"/>
      <c r="D2071" s="34"/>
      <c r="E2071" s="35"/>
      <c r="F2071" s="35"/>
      <c r="G2071" s="35"/>
      <c r="H2071" s="35"/>
      <c r="I2071" s="35"/>
      <c r="J2071" s="35"/>
      <c r="K2071" s="35"/>
      <c r="L2071" s="35"/>
      <c r="M2071" s="36"/>
      <c r="N2071" s="37"/>
      <c r="O2071" s="38"/>
      <c r="P2071" s="39"/>
    </row>
    <row r="2072" spans="1:16" ht="9.75" customHeight="1">
      <c r="A2072" s="5"/>
      <c r="B2072" s="33" t="s">
        <v>258</v>
      </c>
      <c r="C2072" s="33"/>
      <c r="D2072" s="34"/>
      <c r="E2072" s="35"/>
      <c r="F2072" s="35"/>
      <c r="G2072" s="35"/>
      <c r="H2072" s="35"/>
      <c r="I2072" s="35"/>
      <c r="J2072" s="35"/>
      <c r="K2072" s="35"/>
      <c r="L2072" s="35"/>
      <c r="M2072" s="36"/>
      <c r="N2072" s="37"/>
      <c r="O2072" s="38"/>
      <c r="P2072" s="39"/>
    </row>
    <row r="2073" spans="1:16" ht="9.75" customHeight="1">
      <c r="A2073" s="5"/>
      <c r="B2073" s="33" t="s">
        <v>258</v>
      </c>
      <c r="C2073" s="33"/>
      <c r="D2073" s="34"/>
      <c r="E2073" s="35"/>
      <c r="F2073" s="35"/>
      <c r="G2073" s="35"/>
      <c r="H2073" s="35"/>
      <c r="I2073" s="35"/>
      <c r="J2073" s="35"/>
      <c r="K2073" s="35"/>
      <c r="L2073" s="35"/>
      <c r="M2073" s="36"/>
      <c r="N2073" s="37"/>
      <c r="O2073" s="38"/>
      <c r="P2073" s="39"/>
    </row>
    <row r="2074" spans="1:16" ht="9.75" customHeight="1">
      <c r="A2074" s="5"/>
      <c r="B2074" s="33" t="s">
        <v>258</v>
      </c>
      <c r="C2074" s="33"/>
      <c r="D2074" s="34"/>
      <c r="E2074" s="35"/>
      <c r="F2074" s="35"/>
      <c r="G2074" s="35"/>
      <c r="H2074" s="35"/>
      <c r="I2074" s="35"/>
      <c r="J2074" s="35"/>
      <c r="K2074" s="35"/>
      <c r="L2074" s="35"/>
      <c r="M2074" s="36"/>
      <c r="N2074" s="37"/>
      <c r="O2074" s="38"/>
      <c r="P2074" s="39"/>
    </row>
    <row r="2075" spans="1:16" ht="9.75" customHeight="1">
      <c r="A2075" s="5"/>
      <c r="B2075" s="33" t="s">
        <v>258</v>
      </c>
      <c r="C2075" s="33"/>
      <c r="D2075" s="34"/>
      <c r="E2075" s="35"/>
      <c r="F2075" s="35"/>
      <c r="G2075" s="35"/>
      <c r="H2075" s="35"/>
      <c r="I2075" s="35"/>
      <c r="J2075" s="35"/>
      <c r="K2075" s="35"/>
      <c r="L2075" s="35"/>
      <c r="M2075" s="36"/>
      <c r="N2075" s="37"/>
      <c r="O2075" s="38"/>
      <c r="P2075" s="39"/>
    </row>
    <row r="2076" spans="1:16" ht="9.75" customHeight="1">
      <c r="A2076" s="5"/>
      <c r="B2076" s="33" t="s">
        <v>93</v>
      </c>
      <c r="C2076" s="33">
        <v>16</v>
      </c>
      <c r="D2076" s="34">
        <v>11</v>
      </c>
      <c r="E2076" s="35">
        <v>4</v>
      </c>
      <c r="F2076" s="35">
        <v>0</v>
      </c>
      <c r="G2076" s="35">
        <v>0</v>
      </c>
      <c r="H2076" s="35">
        <v>2</v>
      </c>
      <c r="I2076" s="35">
        <v>1</v>
      </c>
      <c r="J2076" s="35">
        <v>0</v>
      </c>
      <c r="K2076" s="35">
        <v>2</v>
      </c>
      <c r="L2076" s="35">
        <v>6</v>
      </c>
      <c r="M2076" s="36">
        <v>10</v>
      </c>
      <c r="N2076" s="37">
        <f>MIN(D2076:M2076)</f>
        <v>0</v>
      </c>
      <c r="O2076" s="38">
        <f>C2076-N2076</f>
        <v>16</v>
      </c>
      <c r="P2076" s="39">
        <f>O2076/C2076</f>
        <v>1</v>
      </c>
    </row>
    <row r="2077" spans="1:16" ht="9.75" customHeight="1">
      <c r="A2077" s="5"/>
      <c r="B2077" s="33" t="s">
        <v>254</v>
      </c>
      <c r="C2077" s="33"/>
      <c r="D2077" s="34"/>
      <c r="E2077" s="35"/>
      <c r="F2077" s="35"/>
      <c r="G2077" s="35"/>
      <c r="H2077" s="35"/>
      <c r="I2077" s="35"/>
      <c r="J2077" s="35"/>
      <c r="K2077" s="35"/>
      <c r="L2077" s="35"/>
      <c r="M2077" s="36"/>
      <c r="N2077" s="37"/>
      <c r="O2077" s="38"/>
      <c r="P2077" s="39"/>
    </row>
    <row r="2078" spans="1:16" ht="9.75" customHeight="1">
      <c r="A2078" s="5"/>
      <c r="B2078" s="33" t="s">
        <v>255</v>
      </c>
      <c r="C2078" s="33"/>
      <c r="D2078" s="34"/>
      <c r="E2078" s="35"/>
      <c r="F2078" s="35"/>
      <c r="G2078" s="35"/>
      <c r="H2078" s="35"/>
      <c r="I2078" s="35"/>
      <c r="J2078" s="35"/>
      <c r="K2078" s="35"/>
      <c r="L2078" s="35"/>
      <c r="M2078" s="36"/>
      <c r="N2078" s="37"/>
      <c r="O2078" s="38"/>
      <c r="P2078" s="39"/>
    </row>
    <row r="2079" spans="1:16" ht="9.75" customHeight="1">
      <c r="A2079" s="5"/>
      <c r="B2079" s="33" t="s">
        <v>5</v>
      </c>
      <c r="C2079" s="33"/>
      <c r="D2079" s="34"/>
      <c r="E2079" s="35"/>
      <c r="F2079" s="35"/>
      <c r="G2079" s="35"/>
      <c r="H2079" s="35"/>
      <c r="I2079" s="35"/>
      <c r="J2079" s="35"/>
      <c r="K2079" s="35"/>
      <c r="L2079" s="35"/>
      <c r="M2079" s="36"/>
      <c r="N2079" s="37"/>
      <c r="O2079" s="38"/>
      <c r="P2079" s="39"/>
    </row>
    <row r="2080" spans="1:16" ht="9.75" customHeight="1">
      <c r="A2080" s="40"/>
      <c r="B2080" s="41" t="s">
        <v>6</v>
      </c>
      <c r="C2080" s="41">
        <f aca="true" t="shared" si="142" ref="C2080:M2080">SUM(C2064:C2079)</f>
        <v>108</v>
      </c>
      <c r="D2080" s="42">
        <f t="shared" si="142"/>
        <v>74</v>
      </c>
      <c r="E2080" s="43">
        <f t="shared" si="142"/>
        <v>31</v>
      </c>
      <c r="F2080" s="43">
        <f t="shared" si="142"/>
        <v>3</v>
      </c>
      <c r="G2080" s="43">
        <f t="shared" si="142"/>
        <v>4</v>
      </c>
      <c r="H2080" s="43">
        <f t="shared" si="142"/>
        <v>7</v>
      </c>
      <c r="I2080" s="43">
        <f t="shared" si="142"/>
        <v>9</v>
      </c>
      <c r="J2080" s="43">
        <f t="shared" si="142"/>
        <v>4</v>
      </c>
      <c r="K2080" s="43">
        <f t="shared" si="142"/>
        <v>5</v>
      </c>
      <c r="L2080" s="43">
        <f t="shared" si="142"/>
        <v>19</v>
      </c>
      <c r="M2080" s="44">
        <f t="shared" si="142"/>
        <v>51</v>
      </c>
      <c r="N2080" s="45">
        <f>MIN(D2080:M2080)</f>
        <v>3</v>
      </c>
      <c r="O2080" s="46">
        <f>C2080-N2080</f>
        <v>105</v>
      </c>
      <c r="P2080" s="47">
        <f>O2080/C2080</f>
        <v>0.9722222222222222</v>
      </c>
    </row>
    <row r="2081" spans="1:16" ht="9.75" customHeight="1">
      <c r="A2081" s="32" t="s">
        <v>107</v>
      </c>
      <c r="B2081" s="48" t="s">
        <v>0</v>
      </c>
      <c r="C2081" s="48"/>
      <c r="D2081" s="49"/>
      <c r="E2081" s="50"/>
      <c r="F2081" s="50"/>
      <c r="G2081" s="50"/>
      <c r="H2081" s="50"/>
      <c r="I2081" s="50"/>
      <c r="J2081" s="50"/>
      <c r="K2081" s="50"/>
      <c r="L2081" s="50"/>
      <c r="M2081" s="51"/>
      <c r="N2081" s="52"/>
      <c r="O2081" s="53"/>
      <c r="P2081" s="54"/>
    </row>
    <row r="2082" spans="1:16" ht="9.75" customHeight="1">
      <c r="A2082" s="5"/>
      <c r="B2082" s="33" t="s">
        <v>1</v>
      </c>
      <c r="C2082" s="33"/>
      <c r="D2082" s="34"/>
      <c r="E2082" s="35"/>
      <c r="F2082" s="35"/>
      <c r="G2082" s="35"/>
      <c r="H2082" s="35"/>
      <c r="I2082" s="35"/>
      <c r="J2082" s="35"/>
      <c r="K2082" s="35"/>
      <c r="L2082" s="35"/>
      <c r="M2082" s="36"/>
      <c r="N2082" s="37"/>
      <c r="O2082" s="38"/>
      <c r="P2082" s="39"/>
    </row>
    <row r="2083" spans="1:16" ht="9.75" customHeight="1">
      <c r="A2083" s="5"/>
      <c r="B2083" s="33" t="s">
        <v>2</v>
      </c>
      <c r="C2083" s="33"/>
      <c r="D2083" s="34"/>
      <c r="E2083" s="35"/>
      <c r="F2083" s="35"/>
      <c r="G2083" s="35"/>
      <c r="H2083" s="35"/>
      <c r="I2083" s="35"/>
      <c r="J2083" s="35"/>
      <c r="K2083" s="35"/>
      <c r="L2083" s="35"/>
      <c r="M2083" s="36"/>
      <c r="N2083" s="37"/>
      <c r="O2083" s="38"/>
      <c r="P2083" s="39"/>
    </row>
    <row r="2084" spans="1:16" ht="9.75" customHeight="1">
      <c r="A2084" s="5"/>
      <c r="B2084" s="33" t="s">
        <v>456</v>
      </c>
      <c r="C2084" s="33">
        <v>41</v>
      </c>
      <c r="D2084" s="34">
        <v>41</v>
      </c>
      <c r="E2084" s="35">
        <v>41</v>
      </c>
      <c r="F2084" s="35">
        <v>38</v>
      </c>
      <c r="G2084" s="35">
        <v>19</v>
      </c>
      <c r="H2084" s="35">
        <v>21</v>
      </c>
      <c r="I2084" s="35">
        <v>26</v>
      </c>
      <c r="J2084" s="35">
        <v>29</v>
      </c>
      <c r="K2084" s="35">
        <v>31</v>
      </c>
      <c r="L2084" s="35">
        <v>32</v>
      </c>
      <c r="M2084" s="36">
        <v>36</v>
      </c>
      <c r="N2084" s="37">
        <f>MIN(D2084:M2084)</f>
        <v>19</v>
      </c>
      <c r="O2084" s="38">
        <f>C2084-N2084</f>
        <v>22</v>
      </c>
      <c r="P2084" s="39">
        <f>O2084/C2084</f>
        <v>0.5365853658536586</v>
      </c>
    </row>
    <row r="2085" spans="1:16" ht="9.75" customHeight="1">
      <c r="A2085" s="5"/>
      <c r="B2085" s="33" t="s">
        <v>460</v>
      </c>
      <c r="C2085" s="33"/>
      <c r="D2085" s="34"/>
      <c r="E2085" s="35"/>
      <c r="F2085" s="35"/>
      <c r="G2085" s="35"/>
      <c r="H2085" s="35"/>
      <c r="I2085" s="35"/>
      <c r="J2085" s="35"/>
      <c r="K2085" s="35"/>
      <c r="L2085" s="35"/>
      <c r="M2085" s="36"/>
      <c r="N2085" s="37"/>
      <c r="O2085" s="38"/>
      <c r="P2085" s="39"/>
    </row>
    <row r="2086" spans="1:16" ht="9.75" customHeight="1">
      <c r="A2086" s="5"/>
      <c r="B2086" s="33" t="s">
        <v>4</v>
      </c>
      <c r="C2086" s="33"/>
      <c r="D2086" s="34"/>
      <c r="E2086" s="35"/>
      <c r="F2086" s="35"/>
      <c r="G2086" s="35"/>
      <c r="H2086" s="35"/>
      <c r="I2086" s="35"/>
      <c r="J2086" s="35"/>
      <c r="K2086" s="35"/>
      <c r="L2086" s="35"/>
      <c r="M2086" s="36"/>
      <c r="N2086" s="37"/>
      <c r="O2086" s="38"/>
      <c r="P2086" s="39"/>
    </row>
    <row r="2087" spans="1:16" ht="9.75" customHeight="1">
      <c r="A2087" s="5"/>
      <c r="B2087" s="33" t="s">
        <v>258</v>
      </c>
      <c r="C2087" s="33"/>
      <c r="D2087" s="34"/>
      <c r="E2087" s="35"/>
      <c r="F2087" s="35"/>
      <c r="G2087" s="35"/>
      <c r="H2087" s="35"/>
      <c r="I2087" s="35"/>
      <c r="J2087" s="35"/>
      <c r="K2087" s="35"/>
      <c r="L2087" s="35"/>
      <c r="M2087" s="36"/>
      <c r="N2087" s="37"/>
      <c r="O2087" s="38"/>
      <c r="P2087" s="39"/>
    </row>
    <row r="2088" spans="1:16" ht="9.75" customHeight="1">
      <c r="A2088" s="5"/>
      <c r="B2088" s="33" t="s">
        <v>258</v>
      </c>
      <c r="C2088" s="33"/>
      <c r="D2088" s="34"/>
      <c r="E2088" s="35"/>
      <c r="F2088" s="35"/>
      <c r="G2088" s="35"/>
      <c r="H2088" s="35"/>
      <c r="I2088" s="35"/>
      <c r="J2088" s="35"/>
      <c r="K2088" s="35"/>
      <c r="L2088" s="35"/>
      <c r="M2088" s="36"/>
      <c r="N2088" s="37"/>
      <c r="O2088" s="38"/>
      <c r="P2088" s="39"/>
    </row>
    <row r="2089" spans="1:16" ht="9.75" customHeight="1">
      <c r="A2089" s="5"/>
      <c r="B2089" s="33" t="s">
        <v>258</v>
      </c>
      <c r="C2089" s="33"/>
      <c r="D2089" s="34"/>
      <c r="E2089" s="35"/>
      <c r="F2089" s="35"/>
      <c r="G2089" s="35"/>
      <c r="H2089" s="35"/>
      <c r="I2089" s="35"/>
      <c r="J2089" s="35"/>
      <c r="K2089" s="35"/>
      <c r="L2089" s="35"/>
      <c r="M2089" s="36"/>
      <c r="N2089" s="37"/>
      <c r="O2089" s="38"/>
      <c r="P2089" s="39"/>
    </row>
    <row r="2090" spans="1:16" ht="9.75" customHeight="1">
      <c r="A2090" s="5"/>
      <c r="B2090" s="33" t="s">
        <v>258</v>
      </c>
      <c r="C2090" s="33"/>
      <c r="D2090" s="34"/>
      <c r="E2090" s="35"/>
      <c r="F2090" s="35"/>
      <c r="G2090" s="35"/>
      <c r="H2090" s="35"/>
      <c r="I2090" s="35"/>
      <c r="J2090" s="35"/>
      <c r="K2090" s="35"/>
      <c r="L2090" s="35"/>
      <c r="M2090" s="36"/>
      <c r="N2090" s="37"/>
      <c r="O2090" s="38"/>
      <c r="P2090" s="39"/>
    </row>
    <row r="2091" spans="1:16" ht="9.75" customHeight="1">
      <c r="A2091" s="5"/>
      <c r="B2091" s="33" t="s">
        <v>258</v>
      </c>
      <c r="C2091" s="33"/>
      <c r="D2091" s="34"/>
      <c r="E2091" s="35"/>
      <c r="F2091" s="35"/>
      <c r="G2091" s="35"/>
      <c r="H2091" s="35"/>
      <c r="I2091" s="35"/>
      <c r="J2091" s="35"/>
      <c r="K2091" s="35"/>
      <c r="L2091" s="35"/>
      <c r="M2091" s="36"/>
      <c r="N2091" s="37"/>
      <c r="O2091" s="38"/>
      <c r="P2091" s="39"/>
    </row>
    <row r="2092" spans="1:16" ht="9.75" customHeight="1">
      <c r="A2092" s="5"/>
      <c r="B2092" s="33" t="s">
        <v>258</v>
      </c>
      <c r="C2092" s="33"/>
      <c r="D2092" s="34"/>
      <c r="E2092" s="35"/>
      <c r="F2092" s="35"/>
      <c r="G2092" s="35"/>
      <c r="H2092" s="35"/>
      <c r="I2092" s="35"/>
      <c r="J2092" s="35"/>
      <c r="K2092" s="35"/>
      <c r="L2092" s="35"/>
      <c r="M2092" s="36"/>
      <c r="N2092" s="37"/>
      <c r="O2092" s="38"/>
      <c r="P2092" s="39"/>
    </row>
    <row r="2093" spans="1:16" ht="9.75" customHeight="1">
      <c r="A2093" s="5"/>
      <c r="B2093" s="33" t="s">
        <v>93</v>
      </c>
      <c r="C2093" s="33"/>
      <c r="D2093" s="34"/>
      <c r="E2093" s="35"/>
      <c r="F2093" s="35"/>
      <c r="G2093" s="35"/>
      <c r="H2093" s="35"/>
      <c r="I2093" s="35"/>
      <c r="J2093" s="35"/>
      <c r="K2093" s="35"/>
      <c r="L2093" s="35"/>
      <c r="M2093" s="36"/>
      <c r="N2093" s="37"/>
      <c r="O2093" s="38"/>
      <c r="P2093" s="39"/>
    </row>
    <row r="2094" spans="1:16" ht="9.75" customHeight="1">
      <c r="A2094" s="5"/>
      <c r="B2094" s="33" t="s">
        <v>254</v>
      </c>
      <c r="C2094" s="33"/>
      <c r="D2094" s="34"/>
      <c r="E2094" s="35"/>
      <c r="F2094" s="35"/>
      <c r="G2094" s="35"/>
      <c r="H2094" s="35"/>
      <c r="I2094" s="35"/>
      <c r="J2094" s="35"/>
      <c r="K2094" s="35"/>
      <c r="L2094" s="35"/>
      <c r="M2094" s="36"/>
      <c r="N2094" s="37"/>
      <c r="O2094" s="38"/>
      <c r="P2094" s="39"/>
    </row>
    <row r="2095" spans="1:16" ht="9.75" customHeight="1">
      <c r="A2095" s="5"/>
      <c r="B2095" s="33" t="s">
        <v>255</v>
      </c>
      <c r="C2095" s="33"/>
      <c r="D2095" s="34"/>
      <c r="E2095" s="35"/>
      <c r="F2095" s="35"/>
      <c r="G2095" s="35"/>
      <c r="H2095" s="35"/>
      <c r="I2095" s="35"/>
      <c r="J2095" s="35"/>
      <c r="K2095" s="35"/>
      <c r="L2095" s="35"/>
      <c r="M2095" s="36"/>
      <c r="N2095" s="37"/>
      <c r="O2095" s="38"/>
      <c r="P2095" s="39"/>
    </row>
    <row r="2096" spans="1:16" ht="9.75" customHeight="1">
      <c r="A2096" s="5"/>
      <c r="B2096" s="33" t="s">
        <v>5</v>
      </c>
      <c r="C2096" s="33"/>
      <c r="D2096" s="34"/>
      <c r="E2096" s="35"/>
      <c r="F2096" s="35"/>
      <c r="G2096" s="35"/>
      <c r="H2096" s="35"/>
      <c r="I2096" s="35"/>
      <c r="J2096" s="35"/>
      <c r="K2096" s="35"/>
      <c r="L2096" s="35"/>
      <c r="M2096" s="36"/>
      <c r="N2096" s="37"/>
      <c r="O2096" s="38"/>
      <c r="P2096" s="39"/>
    </row>
    <row r="2097" spans="1:16" ht="9.75" customHeight="1">
      <c r="A2097" s="40"/>
      <c r="B2097" s="41" t="s">
        <v>6</v>
      </c>
      <c r="C2097" s="41">
        <f aca="true" t="shared" si="143" ref="C2097:M2097">SUM(C2081:C2096)</f>
        <v>41</v>
      </c>
      <c r="D2097" s="42">
        <f t="shared" si="143"/>
        <v>41</v>
      </c>
      <c r="E2097" s="43">
        <f t="shared" si="143"/>
        <v>41</v>
      </c>
      <c r="F2097" s="43">
        <f t="shared" si="143"/>
        <v>38</v>
      </c>
      <c r="G2097" s="43">
        <f t="shared" si="143"/>
        <v>19</v>
      </c>
      <c r="H2097" s="43">
        <f t="shared" si="143"/>
        <v>21</v>
      </c>
      <c r="I2097" s="43">
        <f t="shared" si="143"/>
        <v>26</v>
      </c>
      <c r="J2097" s="43">
        <f t="shared" si="143"/>
        <v>29</v>
      </c>
      <c r="K2097" s="43">
        <f t="shared" si="143"/>
        <v>31</v>
      </c>
      <c r="L2097" s="43">
        <f t="shared" si="143"/>
        <v>32</v>
      </c>
      <c r="M2097" s="44">
        <f t="shared" si="143"/>
        <v>36</v>
      </c>
      <c r="N2097" s="45">
        <f>MIN(D2097:M2097)</f>
        <v>19</v>
      </c>
      <c r="O2097" s="46">
        <f>C2097-N2097</f>
        <v>22</v>
      </c>
      <c r="P2097" s="47">
        <f>O2097/C2097</f>
        <v>0.5365853658536586</v>
      </c>
    </row>
    <row r="2098" spans="1:16" ht="9.75" customHeight="1">
      <c r="A2098" s="32" t="s">
        <v>108</v>
      </c>
      <c r="B2098" s="48" t="s">
        <v>0</v>
      </c>
      <c r="C2098" s="48"/>
      <c r="D2098" s="49"/>
      <c r="E2098" s="50"/>
      <c r="F2098" s="50"/>
      <c r="G2098" s="50"/>
      <c r="H2098" s="50"/>
      <c r="I2098" s="50"/>
      <c r="J2098" s="50"/>
      <c r="K2098" s="50"/>
      <c r="L2098" s="50"/>
      <c r="M2098" s="51"/>
      <c r="N2098" s="52"/>
      <c r="O2098" s="53"/>
      <c r="P2098" s="54"/>
    </row>
    <row r="2099" spans="1:16" ht="9.75" customHeight="1">
      <c r="A2099" s="5"/>
      <c r="B2099" s="33" t="s">
        <v>1</v>
      </c>
      <c r="C2099" s="33"/>
      <c r="D2099" s="34"/>
      <c r="E2099" s="35"/>
      <c r="F2099" s="35"/>
      <c r="G2099" s="35"/>
      <c r="H2099" s="35"/>
      <c r="I2099" s="35"/>
      <c r="J2099" s="35"/>
      <c r="K2099" s="35"/>
      <c r="L2099" s="35"/>
      <c r="M2099" s="36"/>
      <c r="N2099" s="37"/>
      <c r="O2099" s="38"/>
      <c r="P2099" s="39"/>
    </row>
    <row r="2100" spans="1:16" ht="9.75" customHeight="1">
      <c r="A2100" s="5"/>
      <c r="B2100" s="33" t="s">
        <v>2</v>
      </c>
      <c r="C2100" s="33"/>
      <c r="D2100" s="34"/>
      <c r="E2100" s="35"/>
      <c r="F2100" s="35"/>
      <c r="G2100" s="35"/>
      <c r="H2100" s="35"/>
      <c r="I2100" s="35"/>
      <c r="J2100" s="35"/>
      <c r="K2100" s="35"/>
      <c r="L2100" s="35"/>
      <c r="M2100" s="36"/>
      <c r="N2100" s="37"/>
      <c r="O2100" s="38"/>
      <c r="P2100" s="39"/>
    </row>
    <row r="2101" spans="1:16" ht="9.75" customHeight="1">
      <c r="A2101" s="5"/>
      <c r="B2101" s="33" t="s">
        <v>456</v>
      </c>
      <c r="C2101" s="33">
        <v>41</v>
      </c>
      <c r="D2101" s="34">
        <v>40</v>
      </c>
      <c r="E2101" s="35">
        <v>37</v>
      </c>
      <c r="F2101" s="35">
        <v>11</v>
      </c>
      <c r="G2101" s="35">
        <v>4</v>
      </c>
      <c r="H2101" s="35">
        <v>9</v>
      </c>
      <c r="I2101" s="35">
        <v>18</v>
      </c>
      <c r="J2101" s="35">
        <v>11</v>
      </c>
      <c r="K2101" s="35">
        <v>11</v>
      </c>
      <c r="L2101" s="35">
        <v>21</v>
      </c>
      <c r="M2101" s="36">
        <v>26</v>
      </c>
      <c r="N2101" s="37">
        <f>MIN(D2101:M2101)</f>
        <v>4</v>
      </c>
      <c r="O2101" s="38">
        <f>C2101-N2101</f>
        <v>37</v>
      </c>
      <c r="P2101" s="39">
        <f>O2101/C2101</f>
        <v>0.9024390243902439</v>
      </c>
    </row>
    <row r="2102" spans="1:16" ht="9.75" customHeight="1">
      <c r="A2102" s="5"/>
      <c r="B2102" s="33" t="s">
        <v>460</v>
      </c>
      <c r="C2102" s="33"/>
      <c r="D2102" s="34"/>
      <c r="E2102" s="35"/>
      <c r="F2102" s="35"/>
      <c r="G2102" s="35"/>
      <c r="H2102" s="35"/>
      <c r="I2102" s="35"/>
      <c r="J2102" s="35"/>
      <c r="K2102" s="35"/>
      <c r="L2102" s="35"/>
      <c r="M2102" s="36"/>
      <c r="N2102" s="37"/>
      <c r="O2102" s="38"/>
      <c r="P2102" s="39"/>
    </row>
    <row r="2103" spans="1:16" ht="9.75" customHeight="1">
      <c r="A2103" s="5"/>
      <c r="B2103" s="33" t="s">
        <v>4</v>
      </c>
      <c r="C2103" s="33"/>
      <c r="D2103" s="34"/>
      <c r="E2103" s="35"/>
      <c r="F2103" s="35"/>
      <c r="G2103" s="35"/>
      <c r="H2103" s="35"/>
      <c r="I2103" s="35"/>
      <c r="J2103" s="35"/>
      <c r="K2103" s="35"/>
      <c r="L2103" s="35"/>
      <c r="M2103" s="36"/>
      <c r="N2103" s="37"/>
      <c r="O2103" s="38"/>
      <c r="P2103" s="39"/>
    </row>
    <row r="2104" spans="1:16" ht="9.75" customHeight="1">
      <c r="A2104" s="5"/>
      <c r="B2104" s="33" t="s">
        <v>258</v>
      </c>
      <c r="C2104" s="33"/>
      <c r="D2104" s="34"/>
      <c r="E2104" s="35"/>
      <c r="F2104" s="35"/>
      <c r="G2104" s="35"/>
      <c r="H2104" s="35"/>
      <c r="I2104" s="35"/>
      <c r="J2104" s="35"/>
      <c r="K2104" s="35"/>
      <c r="L2104" s="35"/>
      <c r="M2104" s="36"/>
      <c r="N2104" s="37"/>
      <c r="O2104" s="38"/>
      <c r="P2104" s="39"/>
    </row>
    <row r="2105" spans="1:16" ht="9.75" customHeight="1">
      <c r="A2105" s="5"/>
      <c r="B2105" s="33" t="s">
        <v>258</v>
      </c>
      <c r="C2105" s="33"/>
      <c r="D2105" s="34"/>
      <c r="E2105" s="35"/>
      <c r="F2105" s="35"/>
      <c r="G2105" s="35"/>
      <c r="H2105" s="35"/>
      <c r="I2105" s="35"/>
      <c r="J2105" s="35"/>
      <c r="K2105" s="35"/>
      <c r="L2105" s="35"/>
      <c r="M2105" s="36"/>
      <c r="N2105" s="37"/>
      <c r="O2105" s="38"/>
      <c r="P2105" s="39"/>
    </row>
    <row r="2106" spans="1:16" ht="9.75" customHeight="1">
      <c r="A2106" s="5"/>
      <c r="B2106" s="33" t="s">
        <v>258</v>
      </c>
      <c r="C2106" s="33"/>
      <c r="D2106" s="34"/>
      <c r="E2106" s="35"/>
      <c r="F2106" s="35"/>
      <c r="G2106" s="35"/>
      <c r="H2106" s="35"/>
      <c r="I2106" s="35"/>
      <c r="J2106" s="35"/>
      <c r="K2106" s="35"/>
      <c r="L2106" s="35"/>
      <c r="M2106" s="36"/>
      <c r="N2106" s="37"/>
      <c r="O2106" s="38"/>
      <c r="P2106" s="39"/>
    </row>
    <row r="2107" spans="1:16" ht="9.75" customHeight="1">
      <c r="A2107" s="5"/>
      <c r="B2107" s="33" t="s">
        <v>258</v>
      </c>
      <c r="C2107" s="33"/>
      <c r="D2107" s="34"/>
      <c r="E2107" s="35"/>
      <c r="F2107" s="35"/>
      <c r="G2107" s="35"/>
      <c r="H2107" s="35"/>
      <c r="I2107" s="35"/>
      <c r="J2107" s="35"/>
      <c r="K2107" s="35"/>
      <c r="L2107" s="35"/>
      <c r="M2107" s="36"/>
      <c r="N2107" s="37"/>
      <c r="O2107" s="38"/>
      <c r="P2107" s="39"/>
    </row>
    <row r="2108" spans="1:16" ht="9.75" customHeight="1">
      <c r="A2108" s="5"/>
      <c r="B2108" s="33" t="s">
        <v>258</v>
      </c>
      <c r="C2108" s="33"/>
      <c r="D2108" s="34"/>
      <c r="E2108" s="35"/>
      <c r="F2108" s="35"/>
      <c r="G2108" s="35"/>
      <c r="H2108" s="35"/>
      <c r="I2108" s="35"/>
      <c r="J2108" s="35"/>
      <c r="K2108" s="35"/>
      <c r="L2108" s="35"/>
      <c r="M2108" s="36"/>
      <c r="N2108" s="37"/>
      <c r="O2108" s="38"/>
      <c r="P2108" s="39"/>
    </row>
    <row r="2109" spans="1:16" ht="9.75" customHeight="1">
      <c r="A2109" s="5"/>
      <c r="B2109" s="33" t="s">
        <v>258</v>
      </c>
      <c r="C2109" s="33"/>
      <c r="D2109" s="34"/>
      <c r="E2109" s="35"/>
      <c r="F2109" s="35"/>
      <c r="G2109" s="35"/>
      <c r="H2109" s="35"/>
      <c r="I2109" s="35"/>
      <c r="J2109" s="35"/>
      <c r="K2109" s="35"/>
      <c r="L2109" s="35"/>
      <c r="M2109" s="36"/>
      <c r="N2109" s="37"/>
      <c r="O2109" s="38"/>
      <c r="P2109" s="39"/>
    </row>
    <row r="2110" spans="1:16" ht="9.75" customHeight="1">
      <c r="A2110" s="5"/>
      <c r="B2110" s="33" t="s">
        <v>93</v>
      </c>
      <c r="C2110" s="33"/>
      <c r="D2110" s="34"/>
      <c r="E2110" s="35"/>
      <c r="F2110" s="35"/>
      <c r="G2110" s="35"/>
      <c r="H2110" s="35"/>
      <c r="I2110" s="35"/>
      <c r="J2110" s="35"/>
      <c r="K2110" s="35"/>
      <c r="L2110" s="35"/>
      <c r="M2110" s="36"/>
      <c r="N2110" s="37"/>
      <c r="O2110" s="38"/>
      <c r="P2110" s="39"/>
    </row>
    <row r="2111" spans="1:16" ht="9.75" customHeight="1">
      <c r="A2111" s="5"/>
      <c r="B2111" s="33" t="s">
        <v>254</v>
      </c>
      <c r="C2111" s="33"/>
      <c r="D2111" s="34"/>
      <c r="E2111" s="35"/>
      <c r="F2111" s="35"/>
      <c r="G2111" s="35"/>
      <c r="H2111" s="35"/>
      <c r="I2111" s="35"/>
      <c r="J2111" s="35"/>
      <c r="K2111" s="35"/>
      <c r="L2111" s="35"/>
      <c r="M2111" s="36"/>
      <c r="N2111" s="37"/>
      <c r="O2111" s="38"/>
      <c r="P2111" s="39"/>
    </row>
    <row r="2112" spans="1:16" ht="9.75" customHeight="1">
      <c r="A2112" s="5"/>
      <c r="B2112" s="33" t="s">
        <v>255</v>
      </c>
      <c r="C2112" s="33"/>
      <c r="D2112" s="34"/>
      <c r="E2112" s="35"/>
      <c r="F2112" s="35"/>
      <c r="G2112" s="35"/>
      <c r="H2112" s="35"/>
      <c r="I2112" s="35"/>
      <c r="J2112" s="35"/>
      <c r="K2112" s="35"/>
      <c r="L2112" s="35"/>
      <c r="M2112" s="36"/>
      <c r="N2112" s="37"/>
      <c r="O2112" s="38"/>
      <c r="P2112" s="39"/>
    </row>
    <row r="2113" spans="1:16" ht="9.75" customHeight="1">
      <c r="A2113" s="5"/>
      <c r="B2113" s="33" t="s">
        <v>5</v>
      </c>
      <c r="C2113" s="33"/>
      <c r="D2113" s="34"/>
      <c r="E2113" s="35"/>
      <c r="F2113" s="35"/>
      <c r="G2113" s="35"/>
      <c r="H2113" s="35"/>
      <c r="I2113" s="35"/>
      <c r="J2113" s="35"/>
      <c r="K2113" s="35"/>
      <c r="L2113" s="35"/>
      <c r="M2113" s="36"/>
      <c r="N2113" s="37"/>
      <c r="O2113" s="38"/>
      <c r="P2113" s="39"/>
    </row>
    <row r="2114" spans="1:16" ht="9.75" customHeight="1">
      <c r="A2114" s="40"/>
      <c r="B2114" s="41" t="s">
        <v>6</v>
      </c>
      <c r="C2114" s="41">
        <f aca="true" t="shared" si="144" ref="C2114:M2114">SUM(C2098:C2113)</f>
        <v>41</v>
      </c>
      <c r="D2114" s="42">
        <f t="shared" si="144"/>
        <v>40</v>
      </c>
      <c r="E2114" s="43">
        <f t="shared" si="144"/>
        <v>37</v>
      </c>
      <c r="F2114" s="43">
        <f t="shared" si="144"/>
        <v>11</v>
      </c>
      <c r="G2114" s="43">
        <f t="shared" si="144"/>
        <v>4</v>
      </c>
      <c r="H2114" s="43">
        <f t="shared" si="144"/>
        <v>9</v>
      </c>
      <c r="I2114" s="43">
        <f t="shared" si="144"/>
        <v>18</v>
      </c>
      <c r="J2114" s="43">
        <f t="shared" si="144"/>
        <v>11</v>
      </c>
      <c r="K2114" s="43">
        <f t="shared" si="144"/>
        <v>11</v>
      </c>
      <c r="L2114" s="43">
        <f t="shared" si="144"/>
        <v>21</v>
      </c>
      <c r="M2114" s="44">
        <f t="shared" si="144"/>
        <v>26</v>
      </c>
      <c r="N2114" s="45">
        <f>MIN(D2114:M2114)</f>
        <v>4</v>
      </c>
      <c r="O2114" s="46">
        <f>C2114-N2114</f>
        <v>37</v>
      </c>
      <c r="P2114" s="47">
        <f>O2114/C2114</f>
        <v>0.9024390243902439</v>
      </c>
    </row>
    <row r="2115" spans="1:16" ht="9.75" customHeight="1">
      <c r="A2115" s="32" t="s">
        <v>109</v>
      </c>
      <c r="B2115" s="48" t="s">
        <v>0</v>
      </c>
      <c r="C2115" s="48"/>
      <c r="D2115" s="49"/>
      <c r="E2115" s="50"/>
      <c r="F2115" s="50"/>
      <c r="G2115" s="50"/>
      <c r="H2115" s="50"/>
      <c r="I2115" s="50"/>
      <c r="J2115" s="50"/>
      <c r="K2115" s="50"/>
      <c r="L2115" s="50"/>
      <c r="M2115" s="51"/>
      <c r="N2115" s="52"/>
      <c r="O2115" s="53"/>
      <c r="P2115" s="54"/>
    </row>
    <row r="2116" spans="1:16" ht="9.75" customHeight="1">
      <c r="A2116" s="5"/>
      <c r="B2116" s="33" t="s">
        <v>1</v>
      </c>
      <c r="C2116" s="33"/>
      <c r="D2116" s="34"/>
      <c r="E2116" s="35"/>
      <c r="F2116" s="35"/>
      <c r="G2116" s="35"/>
      <c r="H2116" s="35"/>
      <c r="I2116" s="35"/>
      <c r="J2116" s="35"/>
      <c r="K2116" s="35"/>
      <c r="L2116" s="35"/>
      <c r="M2116" s="36"/>
      <c r="N2116" s="37"/>
      <c r="O2116" s="38"/>
      <c r="P2116" s="39"/>
    </row>
    <row r="2117" spans="1:16" ht="9.75" customHeight="1">
      <c r="A2117" s="5"/>
      <c r="B2117" s="33" t="s">
        <v>2</v>
      </c>
      <c r="C2117" s="33"/>
      <c r="D2117" s="34"/>
      <c r="E2117" s="35"/>
      <c r="F2117" s="35"/>
      <c r="G2117" s="35"/>
      <c r="H2117" s="35"/>
      <c r="I2117" s="35"/>
      <c r="J2117" s="35"/>
      <c r="K2117" s="35"/>
      <c r="L2117" s="35"/>
      <c r="M2117" s="36"/>
      <c r="N2117" s="37"/>
      <c r="O2117" s="38"/>
      <c r="P2117" s="39"/>
    </row>
    <row r="2118" spans="1:16" ht="9.75" customHeight="1">
      <c r="A2118" s="5"/>
      <c r="B2118" s="33" t="s">
        <v>456</v>
      </c>
      <c r="C2118" s="33">
        <v>39</v>
      </c>
      <c r="D2118" s="34">
        <v>37</v>
      </c>
      <c r="E2118" s="35">
        <v>24</v>
      </c>
      <c r="F2118" s="35">
        <v>2</v>
      </c>
      <c r="G2118" s="35">
        <v>1</v>
      </c>
      <c r="H2118" s="35">
        <v>6</v>
      </c>
      <c r="I2118" s="35">
        <v>9</v>
      </c>
      <c r="J2118" s="35">
        <v>2</v>
      </c>
      <c r="K2118" s="35">
        <v>3</v>
      </c>
      <c r="L2118" s="35">
        <v>11</v>
      </c>
      <c r="M2118" s="36">
        <v>20</v>
      </c>
      <c r="N2118" s="37">
        <f>MIN(D2118:M2118)</f>
        <v>1</v>
      </c>
      <c r="O2118" s="38">
        <f>C2118-N2118</f>
        <v>38</v>
      </c>
      <c r="P2118" s="39">
        <f>O2118/C2118</f>
        <v>0.9743589743589743</v>
      </c>
    </row>
    <row r="2119" spans="1:16" ht="9.75" customHeight="1">
      <c r="A2119" s="5"/>
      <c r="B2119" s="33" t="s">
        <v>460</v>
      </c>
      <c r="C2119" s="33"/>
      <c r="D2119" s="34"/>
      <c r="E2119" s="35"/>
      <c r="F2119" s="35"/>
      <c r="G2119" s="35"/>
      <c r="H2119" s="35"/>
      <c r="I2119" s="35"/>
      <c r="J2119" s="35"/>
      <c r="K2119" s="35"/>
      <c r="L2119" s="35"/>
      <c r="M2119" s="36"/>
      <c r="N2119" s="37"/>
      <c r="O2119" s="38"/>
      <c r="P2119" s="39"/>
    </row>
    <row r="2120" spans="1:16" ht="9.75" customHeight="1">
      <c r="A2120" s="5"/>
      <c r="B2120" s="33" t="s">
        <v>4</v>
      </c>
      <c r="C2120" s="33"/>
      <c r="D2120" s="34"/>
      <c r="E2120" s="35"/>
      <c r="F2120" s="35"/>
      <c r="G2120" s="35"/>
      <c r="H2120" s="35"/>
      <c r="I2120" s="35"/>
      <c r="J2120" s="35"/>
      <c r="K2120" s="35"/>
      <c r="L2120" s="35"/>
      <c r="M2120" s="36"/>
      <c r="N2120" s="37"/>
      <c r="O2120" s="38"/>
      <c r="P2120" s="39"/>
    </row>
    <row r="2121" spans="1:16" ht="9.75" customHeight="1">
      <c r="A2121" s="5"/>
      <c r="B2121" s="33" t="s">
        <v>258</v>
      </c>
      <c r="C2121" s="33"/>
      <c r="D2121" s="34"/>
      <c r="E2121" s="35"/>
      <c r="F2121" s="35"/>
      <c r="G2121" s="35"/>
      <c r="H2121" s="35"/>
      <c r="I2121" s="35"/>
      <c r="J2121" s="35"/>
      <c r="K2121" s="35"/>
      <c r="L2121" s="35"/>
      <c r="M2121" s="36"/>
      <c r="N2121" s="37"/>
      <c r="O2121" s="38"/>
      <c r="P2121" s="39"/>
    </row>
    <row r="2122" spans="1:16" ht="9.75" customHeight="1">
      <c r="A2122" s="5"/>
      <c r="B2122" s="33" t="s">
        <v>258</v>
      </c>
      <c r="C2122" s="33"/>
      <c r="D2122" s="34"/>
      <c r="E2122" s="35"/>
      <c r="F2122" s="35"/>
      <c r="G2122" s="35"/>
      <c r="H2122" s="35"/>
      <c r="I2122" s="35"/>
      <c r="J2122" s="35"/>
      <c r="K2122" s="35"/>
      <c r="L2122" s="35"/>
      <c r="M2122" s="36"/>
      <c r="N2122" s="37"/>
      <c r="O2122" s="38"/>
      <c r="P2122" s="39"/>
    </row>
    <row r="2123" spans="1:16" ht="9.75" customHeight="1">
      <c r="A2123" s="5"/>
      <c r="B2123" s="33" t="s">
        <v>258</v>
      </c>
      <c r="C2123" s="33"/>
      <c r="D2123" s="34"/>
      <c r="E2123" s="35"/>
      <c r="F2123" s="35"/>
      <c r="G2123" s="35"/>
      <c r="H2123" s="35"/>
      <c r="I2123" s="35"/>
      <c r="J2123" s="35"/>
      <c r="K2123" s="35"/>
      <c r="L2123" s="35"/>
      <c r="M2123" s="36"/>
      <c r="N2123" s="37"/>
      <c r="O2123" s="38"/>
      <c r="P2123" s="39"/>
    </row>
    <row r="2124" spans="1:16" ht="9.75" customHeight="1">
      <c r="A2124" s="5"/>
      <c r="B2124" s="33" t="s">
        <v>258</v>
      </c>
      <c r="C2124" s="33"/>
      <c r="D2124" s="34"/>
      <c r="E2124" s="35"/>
      <c r="F2124" s="35"/>
      <c r="G2124" s="35"/>
      <c r="H2124" s="35"/>
      <c r="I2124" s="35"/>
      <c r="J2124" s="35"/>
      <c r="K2124" s="35"/>
      <c r="L2124" s="35"/>
      <c r="M2124" s="36"/>
      <c r="N2124" s="37"/>
      <c r="O2124" s="38"/>
      <c r="P2124" s="39"/>
    </row>
    <row r="2125" spans="1:16" ht="9.75" customHeight="1">
      <c r="A2125" s="5"/>
      <c r="B2125" s="33" t="s">
        <v>258</v>
      </c>
      <c r="C2125" s="33"/>
      <c r="D2125" s="34"/>
      <c r="E2125" s="35"/>
      <c r="F2125" s="35"/>
      <c r="G2125" s="35"/>
      <c r="H2125" s="35"/>
      <c r="I2125" s="35"/>
      <c r="J2125" s="35"/>
      <c r="K2125" s="35"/>
      <c r="L2125" s="35"/>
      <c r="M2125" s="36"/>
      <c r="N2125" s="37"/>
      <c r="O2125" s="38"/>
      <c r="P2125" s="39"/>
    </row>
    <row r="2126" spans="1:16" ht="9.75" customHeight="1">
      <c r="A2126" s="5"/>
      <c r="B2126" s="33" t="s">
        <v>258</v>
      </c>
      <c r="C2126" s="33"/>
      <c r="D2126" s="34"/>
      <c r="E2126" s="35"/>
      <c r="F2126" s="35"/>
      <c r="G2126" s="35"/>
      <c r="H2126" s="35"/>
      <c r="I2126" s="35"/>
      <c r="J2126" s="35"/>
      <c r="K2126" s="35"/>
      <c r="L2126" s="35"/>
      <c r="M2126" s="36"/>
      <c r="N2126" s="37"/>
      <c r="O2126" s="38"/>
      <c r="P2126" s="39"/>
    </row>
    <row r="2127" spans="1:16" ht="9.75" customHeight="1">
      <c r="A2127" s="5"/>
      <c r="B2127" s="33" t="s">
        <v>93</v>
      </c>
      <c r="C2127" s="33"/>
      <c r="D2127" s="34"/>
      <c r="E2127" s="35"/>
      <c r="F2127" s="35"/>
      <c r="G2127" s="35"/>
      <c r="H2127" s="35"/>
      <c r="I2127" s="35"/>
      <c r="J2127" s="35"/>
      <c r="K2127" s="35"/>
      <c r="L2127" s="35"/>
      <c r="M2127" s="36"/>
      <c r="N2127" s="37"/>
      <c r="O2127" s="38"/>
      <c r="P2127" s="39"/>
    </row>
    <row r="2128" spans="1:16" ht="9.75" customHeight="1">
      <c r="A2128" s="5"/>
      <c r="B2128" s="33" t="s">
        <v>254</v>
      </c>
      <c r="C2128" s="33"/>
      <c r="D2128" s="34"/>
      <c r="E2128" s="35"/>
      <c r="F2128" s="35"/>
      <c r="G2128" s="35"/>
      <c r="H2128" s="35"/>
      <c r="I2128" s="35"/>
      <c r="J2128" s="35"/>
      <c r="K2128" s="35"/>
      <c r="L2128" s="35"/>
      <c r="M2128" s="36"/>
      <c r="N2128" s="37"/>
      <c r="O2128" s="38"/>
      <c r="P2128" s="39"/>
    </row>
    <row r="2129" spans="1:16" ht="9.75" customHeight="1">
      <c r="A2129" s="5"/>
      <c r="B2129" s="33" t="s">
        <v>255</v>
      </c>
      <c r="C2129" s="33"/>
      <c r="D2129" s="34"/>
      <c r="E2129" s="35"/>
      <c r="F2129" s="35"/>
      <c r="G2129" s="35"/>
      <c r="H2129" s="35"/>
      <c r="I2129" s="35"/>
      <c r="J2129" s="35"/>
      <c r="K2129" s="35"/>
      <c r="L2129" s="35"/>
      <c r="M2129" s="36"/>
      <c r="N2129" s="37"/>
      <c r="O2129" s="38"/>
      <c r="P2129" s="39"/>
    </row>
    <row r="2130" spans="1:16" ht="9.75" customHeight="1">
      <c r="A2130" s="5"/>
      <c r="B2130" s="33" t="s">
        <v>5</v>
      </c>
      <c r="C2130" s="33"/>
      <c r="D2130" s="34"/>
      <c r="E2130" s="35"/>
      <c r="F2130" s="35"/>
      <c r="G2130" s="35"/>
      <c r="H2130" s="35"/>
      <c r="I2130" s="35"/>
      <c r="J2130" s="35"/>
      <c r="K2130" s="35"/>
      <c r="L2130" s="35"/>
      <c r="M2130" s="36"/>
      <c r="N2130" s="37"/>
      <c r="O2130" s="38"/>
      <c r="P2130" s="39"/>
    </row>
    <row r="2131" spans="1:16" ht="9.75" customHeight="1">
      <c r="A2131" s="40"/>
      <c r="B2131" s="41" t="s">
        <v>6</v>
      </c>
      <c r="C2131" s="41">
        <f aca="true" t="shared" si="145" ref="C2131:M2131">SUM(C2115:C2130)</f>
        <v>39</v>
      </c>
      <c r="D2131" s="42">
        <f t="shared" si="145"/>
        <v>37</v>
      </c>
      <c r="E2131" s="43">
        <f t="shared" si="145"/>
        <v>24</v>
      </c>
      <c r="F2131" s="43">
        <f t="shared" si="145"/>
        <v>2</v>
      </c>
      <c r="G2131" s="43">
        <f t="shared" si="145"/>
        <v>1</v>
      </c>
      <c r="H2131" s="43">
        <f t="shared" si="145"/>
        <v>6</v>
      </c>
      <c r="I2131" s="43">
        <f t="shared" si="145"/>
        <v>9</v>
      </c>
      <c r="J2131" s="43">
        <f t="shared" si="145"/>
        <v>2</v>
      </c>
      <c r="K2131" s="43">
        <f t="shared" si="145"/>
        <v>3</v>
      </c>
      <c r="L2131" s="43">
        <f t="shared" si="145"/>
        <v>11</v>
      </c>
      <c r="M2131" s="44">
        <f t="shared" si="145"/>
        <v>20</v>
      </c>
      <c r="N2131" s="45">
        <f>MIN(D2131:M2131)</f>
        <v>1</v>
      </c>
      <c r="O2131" s="46">
        <f>C2131-N2131</f>
        <v>38</v>
      </c>
      <c r="P2131" s="47">
        <f>O2131/C2131</f>
        <v>0.9743589743589743</v>
      </c>
    </row>
    <row r="2132" spans="1:16" ht="9.75" customHeight="1">
      <c r="A2132" s="32" t="s">
        <v>110</v>
      </c>
      <c r="B2132" s="48" t="s">
        <v>0</v>
      </c>
      <c r="C2132" s="48"/>
      <c r="D2132" s="49"/>
      <c r="E2132" s="50"/>
      <c r="F2132" s="50"/>
      <c r="G2132" s="50"/>
      <c r="H2132" s="50"/>
      <c r="I2132" s="50"/>
      <c r="J2132" s="50"/>
      <c r="K2132" s="50"/>
      <c r="L2132" s="50"/>
      <c r="M2132" s="51"/>
      <c r="N2132" s="52"/>
      <c r="O2132" s="53"/>
      <c r="P2132" s="54"/>
    </row>
    <row r="2133" spans="1:16" ht="9.75" customHeight="1">
      <c r="A2133" s="5"/>
      <c r="B2133" s="33" t="s">
        <v>1</v>
      </c>
      <c r="C2133" s="33"/>
      <c r="D2133" s="34"/>
      <c r="E2133" s="35"/>
      <c r="F2133" s="35"/>
      <c r="G2133" s="35"/>
      <c r="H2133" s="35"/>
      <c r="I2133" s="35"/>
      <c r="J2133" s="35"/>
      <c r="K2133" s="35"/>
      <c r="L2133" s="35"/>
      <c r="M2133" s="36"/>
      <c r="N2133" s="37"/>
      <c r="O2133" s="38"/>
      <c r="P2133" s="39"/>
    </row>
    <row r="2134" spans="1:16" ht="9.75" customHeight="1">
      <c r="A2134" s="5"/>
      <c r="B2134" s="33" t="s">
        <v>2</v>
      </c>
      <c r="C2134" s="33"/>
      <c r="D2134" s="34"/>
      <c r="E2134" s="35"/>
      <c r="F2134" s="35"/>
      <c r="G2134" s="35"/>
      <c r="H2134" s="35"/>
      <c r="I2134" s="35"/>
      <c r="J2134" s="35"/>
      <c r="K2134" s="35"/>
      <c r="L2134" s="35"/>
      <c r="M2134" s="36"/>
      <c r="N2134" s="37"/>
      <c r="O2134" s="38"/>
      <c r="P2134" s="39"/>
    </row>
    <row r="2135" spans="1:16" ht="9.75" customHeight="1">
      <c r="A2135" s="5"/>
      <c r="B2135" s="33" t="s">
        <v>456</v>
      </c>
      <c r="C2135" s="33">
        <v>39</v>
      </c>
      <c r="D2135" s="34">
        <v>34</v>
      </c>
      <c r="E2135" s="35">
        <v>4</v>
      </c>
      <c r="F2135" s="35">
        <v>0</v>
      </c>
      <c r="G2135" s="35">
        <v>0</v>
      </c>
      <c r="H2135" s="35">
        <v>2</v>
      </c>
      <c r="I2135" s="35">
        <v>0</v>
      </c>
      <c r="J2135" s="35">
        <v>0</v>
      </c>
      <c r="K2135" s="35">
        <v>3</v>
      </c>
      <c r="L2135" s="35">
        <v>3</v>
      </c>
      <c r="M2135" s="36">
        <v>16</v>
      </c>
      <c r="N2135" s="37">
        <f>MIN(D2135:M2135)</f>
        <v>0</v>
      </c>
      <c r="O2135" s="38">
        <f>C2135-N2135</f>
        <v>39</v>
      </c>
      <c r="P2135" s="39">
        <f>O2135/C2135</f>
        <v>1</v>
      </c>
    </row>
    <row r="2136" spans="1:16" ht="9.75" customHeight="1">
      <c r="A2136" s="5"/>
      <c r="B2136" s="33" t="s">
        <v>460</v>
      </c>
      <c r="C2136" s="33"/>
      <c r="D2136" s="34"/>
      <c r="E2136" s="35"/>
      <c r="F2136" s="35"/>
      <c r="G2136" s="35"/>
      <c r="H2136" s="35"/>
      <c r="I2136" s="35"/>
      <c r="J2136" s="35"/>
      <c r="K2136" s="35"/>
      <c r="L2136" s="35"/>
      <c r="M2136" s="36"/>
      <c r="N2136" s="37"/>
      <c r="O2136" s="38"/>
      <c r="P2136" s="39"/>
    </row>
    <row r="2137" spans="1:16" ht="9.75" customHeight="1">
      <c r="A2137" s="5"/>
      <c r="B2137" s="33" t="s">
        <v>4</v>
      </c>
      <c r="C2137" s="33"/>
      <c r="D2137" s="34"/>
      <c r="E2137" s="35"/>
      <c r="F2137" s="35"/>
      <c r="G2137" s="35"/>
      <c r="H2137" s="35"/>
      <c r="I2137" s="35"/>
      <c r="J2137" s="35"/>
      <c r="K2137" s="35"/>
      <c r="L2137" s="35"/>
      <c r="M2137" s="36"/>
      <c r="N2137" s="37"/>
      <c r="O2137" s="38"/>
      <c r="P2137" s="39"/>
    </row>
    <row r="2138" spans="1:16" ht="9.75" customHeight="1">
      <c r="A2138" s="5"/>
      <c r="B2138" s="33" t="s">
        <v>258</v>
      </c>
      <c r="C2138" s="33"/>
      <c r="D2138" s="34"/>
      <c r="E2138" s="35"/>
      <c r="F2138" s="35"/>
      <c r="G2138" s="35"/>
      <c r="H2138" s="35"/>
      <c r="I2138" s="35"/>
      <c r="J2138" s="35"/>
      <c r="K2138" s="35"/>
      <c r="L2138" s="35"/>
      <c r="M2138" s="36"/>
      <c r="N2138" s="37"/>
      <c r="O2138" s="38"/>
      <c r="P2138" s="39"/>
    </row>
    <row r="2139" spans="1:16" ht="9.75" customHeight="1">
      <c r="A2139" s="5"/>
      <c r="B2139" s="33" t="s">
        <v>258</v>
      </c>
      <c r="C2139" s="33"/>
      <c r="D2139" s="34"/>
      <c r="E2139" s="35"/>
      <c r="F2139" s="35"/>
      <c r="G2139" s="35"/>
      <c r="H2139" s="35"/>
      <c r="I2139" s="35"/>
      <c r="J2139" s="35"/>
      <c r="K2139" s="35"/>
      <c r="L2139" s="35"/>
      <c r="M2139" s="36"/>
      <c r="N2139" s="37"/>
      <c r="O2139" s="38"/>
      <c r="P2139" s="39"/>
    </row>
    <row r="2140" spans="1:16" ht="9.75" customHeight="1">
      <c r="A2140" s="5"/>
      <c r="B2140" s="33" t="s">
        <v>258</v>
      </c>
      <c r="C2140" s="33"/>
      <c r="D2140" s="34"/>
      <c r="E2140" s="35"/>
      <c r="F2140" s="35"/>
      <c r="G2140" s="35"/>
      <c r="H2140" s="35"/>
      <c r="I2140" s="35"/>
      <c r="J2140" s="35"/>
      <c r="K2140" s="35"/>
      <c r="L2140" s="35"/>
      <c r="M2140" s="36"/>
      <c r="N2140" s="37"/>
      <c r="O2140" s="38"/>
      <c r="P2140" s="39"/>
    </row>
    <row r="2141" spans="1:16" ht="9.75" customHeight="1">
      <c r="A2141" s="5"/>
      <c r="B2141" s="33" t="s">
        <v>258</v>
      </c>
      <c r="C2141" s="33"/>
      <c r="D2141" s="34"/>
      <c r="E2141" s="35"/>
      <c r="F2141" s="35"/>
      <c r="G2141" s="35"/>
      <c r="H2141" s="35"/>
      <c r="I2141" s="35"/>
      <c r="J2141" s="35"/>
      <c r="K2141" s="35"/>
      <c r="L2141" s="35"/>
      <c r="M2141" s="36"/>
      <c r="N2141" s="37"/>
      <c r="O2141" s="38"/>
      <c r="P2141" s="39"/>
    </row>
    <row r="2142" spans="1:16" ht="9.75" customHeight="1">
      <c r="A2142" s="5"/>
      <c r="B2142" s="33" t="s">
        <v>258</v>
      </c>
      <c r="C2142" s="33"/>
      <c r="D2142" s="34"/>
      <c r="E2142" s="35"/>
      <c r="F2142" s="35"/>
      <c r="G2142" s="35"/>
      <c r="H2142" s="35"/>
      <c r="I2142" s="35"/>
      <c r="J2142" s="35"/>
      <c r="K2142" s="35"/>
      <c r="L2142" s="35"/>
      <c r="M2142" s="36"/>
      <c r="N2142" s="37"/>
      <c r="O2142" s="38"/>
      <c r="P2142" s="39"/>
    </row>
    <row r="2143" spans="1:16" ht="9.75" customHeight="1">
      <c r="A2143" s="5"/>
      <c r="B2143" s="33" t="s">
        <v>258</v>
      </c>
      <c r="C2143" s="33"/>
      <c r="D2143" s="34"/>
      <c r="E2143" s="35"/>
      <c r="F2143" s="35"/>
      <c r="G2143" s="35"/>
      <c r="H2143" s="35"/>
      <c r="I2143" s="35"/>
      <c r="J2143" s="35"/>
      <c r="K2143" s="35"/>
      <c r="L2143" s="35"/>
      <c r="M2143" s="36"/>
      <c r="N2143" s="37"/>
      <c r="O2143" s="38"/>
      <c r="P2143" s="39"/>
    </row>
    <row r="2144" spans="1:16" ht="9.75" customHeight="1">
      <c r="A2144" s="5"/>
      <c r="B2144" s="33" t="s">
        <v>93</v>
      </c>
      <c r="C2144" s="33"/>
      <c r="D2144" s="34"/>
      <c r="E2144" s="35"/>
      <c r="F2144" s="35"/>
      <c r="G2144" s="35"/>
      <c r="H2144" s="35"/>
      <c r="I2144" s="35"/>
      <c r="J2144" s="35"/>
      <c r="K2144" s="35"/>
      <c r="L2144" s="35"/>
      <c r="M2144" s="36"/>
      <c r="N2144" s="37"/>
      <c r="O2144" s="38"/>
      <c r="P2144" s="39"/>
    </row>
    <row r="2145" spans="1:16" ht="9.75" customHeight="1">
      <c r="A2145" s="5"/>
      <c r="B2145" s="33" t="s">
        <v>254</v>
      </c>
      <c r="C2145" s="33"/>
      <c r="D2145" s="34"/>
      <c r="E2145" s="35"/>
      <c r="F2145" s="35"/>
      <c r="G2145" s="35"/>
      <c r="H2145" s="35"/>
      <c r="I2145" s="35"/>
      <c r="J2145" s="35"/>
      <c r="K2145" s="35"/>
      <c r="L2145" s="35"/>
      <c r="M2145" s="36"/>
      <c r="N2145" s="37"/>
      <c r="O2145" s="38"/>
      <c r="P2145" s="39"/>
    </row>
    <row r="2146" spans="1:16" ht="9.75" customHeight="1">
      <c r="A2146" s="5"/>
      <c r="B2146" s="33" t="s">
        <v>255</v>
      </c>
      <c r="C2146" s="33"/>
      <c r="D2146" s="34"/>
      <c r="E2146" s="35"/>
      <c r="F2146" s="35"/>
      <c r="G2146" s="35"/>
      <c r="H2146" s="35"/>
      <c r="I2146" s="35"/>
      <c r="J2146" s="35"/>
      <c r="K2146" s="35"/>
      <c r="L2146" s="35"/>
      <c r="M2146" s="36"/>
      <c r="N2146" s="37"/>
      <c r="O2146" s="38"/>
      <c r="P2146" s="39"/>
    </row>
    <row r="2147" spans="1:16" ht="9.75" customHeight="1">
      <c r="A2147" s="5"/>
      <c r="B2147" s="33" t="s">
        <v>5</v>
      </c>
      <c r="C2147" s="33"/>
      <c r="D2147" s="34"/>
      <c r="E2147" s="35"/>
      <c r="F2147" s="35"/>
      <c r="G2147" s="35"/>
      <c r="H2147" s="35"/>
      <c r="I2147" s="35"/>
      <c r="J2147" s="35"/>
      <c r="K2147" s="35"/>
      <c r="L2147" s="35"/>
      <c r="M2147" s="36"/>
      <c r="N2147" s="37"/>
      <c r="O2147" s="38"/>
      <c r="P2147" s="39"/>
    </row>
    <row r="2148" spans="1:16" ht="9.75" customHeight="1">
      <c r="A2148" s="40"/>
      <c r="B2148" s="41" t="s">
        <v>6</v>
      </c>
      <c r="C2148" s="41">
        <f aca="true" t="shared" si="146" ref="C2148:M2148">SUM(C2132:C2147)</f>
        <v>39</v>
      </c>
      <c r="D2148" s="42">
        <f t="shared" si="146"/>
        <v>34</v>
      </c>
      <c r="E2148" s="43">
        <f t="shared" si="146"/>
        <v>4</v>
      </c>
      <c r="F2148" s="43">
        <f t="shared" si="146"/>
        <v>0</v>
      </c>
      <c r="G2148" s="43">
        <f t="shared" si="146"/>
        <v>0</v>
      </c>
      <c r="H2148" s="43">
        <f t="shared" si="146"/>
        <v>2</v>
      </c>
      <c r="I2148" s="43">
        <f t="shared" si="146"/>
        <v>0</v>
      </c>
      <c r="J2148" s="43">
        <f t="shared" si="146"/>
        <v>0</v>
      </c>
      <c r="K2148" s="43">
        <f t="shared" si="146"/>
        <v>3</v>
      </c>
      <c r="L2148" s="43">
        <f t="shared" si="146"/>
        <v>3</v>
      </c>
      <c r="M2148" s="44">
        <f t="shared" si="146"/>
        <v>16</v>
      </c>
      <c r="N2148" s="45">
        <f>MIN(D2148:M2148)</f>
        <v>0</v>
      </c>
      <c r="O2148" s="46">
        <f>C2148-N2148</f>
        <v>39</v>
      </c>
      <c r="P2148" s="47">
        <f>O2148/C2148</f>
        <v>1</v>
      </c>
    </row>
    <row r="2149" spans="1:16" ht="9.75" customHeight="1">
      <c r="A2149" s="32" t="s">
        <v>111</v>
      </c>
      <c r="B2149" s="48" t="s">
        <v>0</v>
      </c>
      <c r="C2149" s="48"/>
      <c r="D2149" s="49"/>
      <c r="E2149" s="50"/>
      <c r="F2149" s="50"/>
      <c r="G2149" s="50"/>
      <c r="H2149" s="50"/>
      <c r="I2149" s="50"/>
      <c r="J2149" s="50"/>
      <c r="K2149" s="50"/>
      <c r="L2149" s="50"/>
      <c r="M2149" s="51"/>
      <c r="N2149" s="52"/>
      <c r="O2149" s="53"/>
      <c r="P2149" s="54"/>
    </row>
    <row r="2150" spans="1:16" ht="9.75" customHeight="1">
      <c r="A2150" s="5"/>
      <c r="B2150" s="33" t="s">
        <v>1</v>
      </c>
      <c r="C2150" s="33"/>
      <c r="D2150" s="34"/>
      <c r="E2150" s="35"/>
      <c r="F2150" s="35"/>
      <c r="G2150" s="35"/>
      <c r="H2150" s="35"/>
      <c r="I2150" s="35"/>
      <c r="J2150" s="35"/>
      <c r="K2150" s="35"/>
      <c r="L2150" s="35"/>
      <c r="M2150" s="36"/>
      <c r="N2150" s="37"/>
      <c r="O2150" s="38"/>
      <c r="P2150" s="39"/>
    </row>
    <row r="2151" spans="1:16" ht="9.75" customHeight="1">
      <c r="A2151" s="5"/>
      <c r="B2151" s="33" t="s">
        <v>2</v>
      </c>
      <c r="C2151" s="33"/>
      <c r="D2151" s="34"/>
      <c r="E2151" s="35"/>
      <c r="F2151" s="35"/>
      <c r="G2151" s="35"/>
      <c r="H2151" s="35"/>
      <c r="I2151" s="35"/>
      <c r="J2151" s="35"/>
      <c r="K2151" s="35"/>
      <c r="L2151" s="35"/>
      <c r="M2151" s="36"/>
      <c r="N2151" s="37"/>
      <c r="O2151" s="38"/>
      <c r="P2151" s="39"/>
    </row>
    <row r="2152" spans="1:16" ht="9.75" customHeight="1">
      <c r="A2152" s="5"/>
      <c r="B2152" s="33" t="s">
        <v>456</v>
      </c>
      <c r="C2152" s="33">
        <v>39</v>
      </c>
      <c r="D2152" s="34">
        <v>20</v>
      </c>
      <c r="E2152" s="35">
        <v>0</v>
      </c>
      <c r="F2152" s="35">
        <v>0</v>
      </c>
      <c r="G2152" s="35">
        <v>0</v>
      </c>
      <c r="H2152" s="35">
        <v>1</v>
      </c>
      <c r="I2152" s="35">
        <v>0</v>
      </c>
      <c r="J2152" s="35">
        <v>0</v>
      </c>
      <c r="K2152" s="35">
        <v>1</v>
      </c>
      <c r="L2152" s="35">
        <v>4</v>
      </c>
      <c r="M2152" s="36">
        <v>14</v>
      </c>
      <c r="N2152" s="37">
        <f>MIN(D2152:M2152)</f>
        <v>0</v>
      </c>
      <c r="O2152" s="38">
        <f>C2152-N2152</f>
        <v>39</v>
      </c>
      <c r="P2152" s="39">
        <f>O2152/C2152</f>
        <v>1</v>
      </c>
    </row>
    <row r="2153" spans="1:16" ht="9.75" customHeight="1">
      <c r="A2153" s="5"/>
      <c r="B2153" s="33" t="s">
        <v>460</v>
      </c>
      <c r="C2153" s="33"/>
      <c r="D2153" s="34"/>
      <c r="E2153" s="35"/>
      <c r="F2153" s="35"/>
      <c r="G2153" s="35"/>
      <c r="H2153" s="35"/>
      <c r="I2153" s="35"/>
      <c r="J2153" s="35"/>
      <c r="K2153" s="35"/>
      <c r="L2153" s="35"/>
      <c r="M2153" s="36"/>
      <c r="N2153" s="37"/>
      <c r="O2153" s="38"/>
      <c r="P2153" s="39"/>
    </row>
    <row r="2154" spans="1:16" ht="9.75" customHeight="1">
      <c r="A2154" s="5"/>
      <c r="B2154" s="33" t="s">
        <v>4</v>
      </c>
      <c r="C2154" s="33"/>
      <c r="D2154" s="34"/>
      <c r="E2154" s="35"/>
      <c r="F2154" s="35"/>
      <c r="G2154" s="35"/>
      <c r="H2154" s="35"/>
      <c r="I2154" s="35"/>
      <c r="J2154" s="35"/>
      <c r="K2154" s="35"/>
      <c r="L2154" s="35"/>
      <c r="M2154" s="36"/>
      <c r="N2154" s="37"/>
      <c r="O2154" s="38"/>
      <c r="P2154" s="39"/>
    </row>
    <row r="2155" spans="1:16" ht="9.75" customHeight="1">
      <c r="A2155" s="5"/>
      <c r="B2155" s="33" t="s">
        <v>258</v>
      </c>
      <c r="C2155" s="33"/>
      <c r="D2155" s="34"/>
      <c r="E2155" s="35"/>
      <c r="F2155" s="35"/>
      <c r="G2155" s="35"/>
      <c r="H2155" s="35"/>
      <c r="I2155" s="35"/>
      <c r="J2155" s="35"/>
      <c r="K2155" s="35"/>
      <c r="L2155" s="35"/>
      <c r="M2155" s="36"/>
      <c r="N2155" s="37"/>
      <c r="O2155" s="38"/>
      <c r="P2155" s="39"/>
    </row>
    <row r="2156" spans="1:16" ht="9.75" customHeight="1">
      <c r="A2156" s="5"/>
      <c r="B2156" s="33" t="s">
        <v>258</v>
      </c>
      <c r="C2156" s="33"/>
      <c r="D2156" s="34"/>
      <c r="E2156" s="35"/>
      <c r="F2156" s="35"/>
      <c r="G2156" s="35"/>
      <c r="H2156" s="35"/>
      <c r="I2156" s="35"/>
      <c r="J2156" s="35"/>
      <c r="K2156" s="35"/>
      <c r="L2156" s="35"/>
      <c r="M2156" s="36"/>
      <c r="N2156" s="37"/>
      <c r="O2156" s="38"/>
      <c r="P2156" s="39"/>
    </row>
    <row r="2157" spans="1:16" ht="9.75" customHeight="1">
      <c r="A2157" s="5"/>
      <c r="B2157" s="33" t="s">
        <v>258</v>
      </c>
      <c r="C2157" s="33"/>
      <c r="D2157" s="34"/>
      <c r="E2157" s="35"/>
      <c r="F2157" s="35"/>
      <c r="G2157" s="35"/>
      <c r="H2157" s="35"/>
      <c r="I2157" s="35"/>
      <c r="J2157" s="35"/>
      <c r="K2157" s="35"/>
      <c r="L2157" s="35"/>
      <c r="M2157" s="36"/>
      <c r="N2157" s="37"/>
      <c r="O2157" s="38"/>
      <c r="P2157" s="39"/>
    </row>
    <row r="2158" spans="1:16" ht="9.75" customHeight="1">
      <c r="A2158" s="5"/>
      <c r="B2158" s="33" t="s">
        <v>258</v>
      </c>
      <c r="C2158" s="33"/>
      <c r="D2158" s="34"/>
      <c r="E2158" s="35"/>
      <c r="F2158" s="35"/>
      <c r="G2158" s="35"/>
      <c r="H2158" s="35"/>
      <c r="I2158" s="35"/>
      <c r="J2158" s="35"/>
      <c r="K2158" s="35"/>
      <c r="L2158" s="35"/>
      <c r="M2158" s="36"/>
      <c r="N2158" s="37"/>
      <c r="O2158" s="38"/>
      <c r="P2158" s="39"/>
    </row>
    <row r="2159" spans="1:16" ht="9.75" customHeight="1">
      <c r="A2159" s="5"/>
      <c r="B2159" s="33" t="s">
        <v>258</v>
      </c>
      <c r="C2159" s="33"/>
      <c r="D2159" s="34"/>
      <c r="E2159" s="35"/>
      <c r="F2159" s="35"/>
      <c r="G2159" s="35"/>
      <c r="H2159" s="35"/>
      <c r="I2159" s="35"/>
      <c r="J2159" s="35"/>
      <c r="K2159" s="35"/>
      <c r="L2159" s="35"/>
      <c r="M2159" s="36"/>
      <c r="N2159" s="37"/>
      <c r="O2159" s="38"/>
      <c r="P2159" s="39"/>
    </row>
    <row r="2160" spans="1:16" ht="9.75" customHeight="1">
      <c r="A2160" s="5"/>
      <c r="B2160" s="33" t="s">
        <v>258</v>
      </c>
      <c r="C2160" s="33"/>
      <c r="D2160" s="34"/>
      <c r="E2160" s="35"/>
      <c r="F2160" s="35"/>
      <c r="G2160" s="35"/>
      <c r="H2160" s="35"/>
      <c r="I2160" s="35"/>
      <c r="J2160" s="35"/>
      <c r="K2160" s="35"/>
      <c r="L2160" s="35"/>
      <c r="M2160" s="36"/>
      <c r="N2160" s="37"/>
      <c r="O2160" s="38"/>
      <c r="P2160" s="39"/>
    </row>
    <row r="2161" spans="1:16" ht="9.75" customHeight="1">
      <c r="A2161" s="5"/>
      <c r="B2161" s="33" t="s">
        <v>93</v>
      </c>
      <c r="C2161" s="33"/>
      <c r="D2161" s="34"/>
      <c r="E2161" s="35"/>
      <c r="F2161" s="35"/>
      <c r="G2161" s="35"/>
      <c r="H2161" s="35"/>
      <c r="I2161" s="35"/>
      <c r="J2161" s="35"/>
      <c r="K2161" s="35"/>
      <c r="L2161" s="35"/>
      <c r="M2161" s="36"/>
      <c r="N2161" s="37"/>
      <c r="O2161" s="38"/>
      <c r="P2161" s="39"/>
    </row>
    <row r="2162" spans="1:16" ht="9.75" customHeight="1">
      <c r="A2162" s="5"/>
      <c r="B2162" s="33" t="s">
        <v>254</v>
      </c>
      <c r="C2162" s="33"/>
      <c r="D2162" s="34"/>
      <c r="E2162" s="35"/>
      <c r="F2162" s="35"/>
      <c r="G2162" s="35"/>
      <c r="H2162" s="35"/>
      <c r="I2162" s="35"/>
      <c r="J2162" s="35"/>
      <c r="K2162" s="35"/>
      <c r="L2162" s="35"/>
      <c r="M2162" s="36"/>
      <c r="N2162" s="37"/>
      <c r="O2162" s="38"/>
      <c r="P2162" s="39"/>
    </row>
    <row r="2163" spans="1:16" ht="9.75" customHeight="1">
      <c r="A2163" s="5"/>
      <c r="B2163" s="33" t="s">
        <v>255</v>
      </c>
      <c r="C2163" s="33"/>
      <c r="D2163" s="34"/>
      <c r="E2163" s="35"/>
      <c r="F2163" s="35"/>
      <c r="G2163" s="35"/>
      <c r="H2163" s="35"/>
      <c r="I2163" s="35"/>
      <c r="J2163" s="35"/>
      <c r="K2163" s="35"/>
      <c r="L2163" s="35"/>
      <c r="M2163" s="36"/>
      <c r="N2163" s="37"/>
      <c r="O2163" s="38"/>
      <c r="P2163" s="39"/>
    </row>
    <row r="2164" spans="1:16" ht="9.75" customHeight="1">
      <c r="A2164" s="5"/>
      <c r="B2164" s="33" t="s">
        <v>5</v>
      </c>
      <c r="C2164" s="33"/>
      <c r="D2164" s="34"/>
      <c r="E2164" s="35"/>
      <c r="F2164" s="35"/>
      <c r="G2164" s="35"/>
      <c r="H2164" s="35"/>
      <c r="I2164" s="35"/>
      <c r="J2164" s="35"/>
      <c r="K2164" s="35"/>
      <c r="L2164" s="35"/>
      <c r="M2164" s="36"/>
      <c r="N2164" s="37"/>
      <c r="O2164" s="38"/>
      <c r="P2164" s="39"/>
    </row>
    <row r="2165" spans="1:16" ht="9.75" customHeight="1">
      <c r="A2165" s="40"/>
      <c r="B2165" s="41" t="s">
        <v>6</v>
      </c>
      <c r="C2165" s="41">
        <f aca="true" t="shared" si="147" ref="C2165:M2165">SUM(C2149:C2164)</f>
        <v>39</v>
      </c>
      <c r="D2165" s="42">
        <f t="shared" si="147"/>
        <v>20</v>
      </c>
      <c r="E2165" s="43">
        <f t="shared" si="147"/>
        <v>0</v>
      </c>
      <c r="F2165" s="43">
        <f t="shared" si="147"/>
        <v>0</v>
      </c>
      <c r="G2165" s="43">
        <f t="shared" si="147"/>
        <v>0</v>
      </c>
      <c r="H2165" s="43">
        <f t="shared" si="147"/>
        <v>1</v>
      </c>
      <c r="I2165" s="43">
        <f t="shared" si="147"/>
        <v>0</v>
      </c>
      <c r="J2165" s="43">
        <f t="shared" si="147"/>
        <v>0</v>
      </c>
      <c r="K2165" s="43">
        <f t="shared" si="147"/>
        <v>1</v>
      </c>
      <c r="L2165" s="43">
        <f t="shared" si="147"/>
        <v>4</v>
      </c>
      <c r="M2165" s="44">
        <f t="shared" si="147"/>
        <v>14</v>
      </c>
      <c r="N2165" s="45">
        <f>MIN(D2165:M2165)</f>
        <v>0</v>
      </c>
      <c r="O2165" s="46">
        <f>C2165-N2165</f>
        <v>39</v>
      </c>
      <c r="P2165" s="47">
        <f>O2165/C2165</f>
        <v>1</v>
      </c>
    </row>
    <row r="2166" spans="1:16" ht="9.75" customHeight="1">
      <c r="A2166" s="32" t="s">
        <v>112</v>
      </c>
      <c r="B2166" s="48" t="s">
        <v>0</v>
      </c>
      <c r="C2166" s="48"/>
      <c r="D2166" s="49"/>
      <c r="E2166" s="50"/>
      <c r="F2166" s="50"/>
      <c r="G2166" s="50"/>
      <c r="H2166" s="50"/>
      <c r="I2166" s="50"/>
      <c r="J2166" s="50"/>
      <c r="K2166" s="50"/>
      <c r="L2166" s="50"/>
      <c r="M2166" s="51"/>
      <c r="N2166" s="52"/>
      <c r="O2166" s="53"/>
      <c r="P2166" s="54"/>
    </row>
    <row r="2167" spans="1:16" ht="9.75" customHeight="1">
      <c r="A2167" s="5"/>
      <c r="B2167" s="33" t="s">
        <v>1</v>
      </c>
      <c r="C2167" s="33"/>
      <c r="D2167" s="34"/>
      <c r="E2167" s="35"/>
      <c r="F2167" s="35"/>
      <c r="G2167" s="35"/>
      <c r="H2167" s="35"/>
      <c r="I2167" s="35"/>
      <c r="J2167" s="35"/>
      <c r="K2167" s="35"/>
      <c r="L2167" s="35"/>
      <c r="M2167" s="36"/>
      <c r="N2167" s="37"/>
      <c r="O2167" s="38"/>
      <c r="P2167" s="39"/>
    </row>
    <row r="2168" spans="1:16" ht="9.75" customHeight="1">
      <c r="A2168" s="5"/>
      <c r="B2168" s="33" t="s">
        <v>2</v>
      </c>
      <c r="C2168" s="33"/>
      <c r="D2168" s="34"/>
      <c r="E2168" s="35"/>
      <c r="F2168" s="35"/>
      <c r="G2168" s="35"/>
      <c r="H2168" s="35"/>
      <c r="I2168" s="35"/>
      <c r="J2168" s="35"/>
      <c r="K2168" s="35"/>
      <c r="L2168" s="35"/>
      <c r="M2168" s="36"/>
      <c r="N2168" s="37"/>
      <c r="O2168" s="38"/>
      <c r="P2168" s="39"/>
    </row>
    <row r="2169" spans="1:16" ht="9.75" customHeight="1">
      <c r="A2169" s="5"/>
      <c r="B2169" s="33" t="s">
        <v>456</v>
      </c>
      <c r="C2169" s="33">
        <v>39</v>
      </c>
      <c r="D2169" s="34">
        <v>1</v>
      </c>
      <c r="E2169" s="35">
        <v>0</v>
      </c>
      <c r="F2169" s="35">
        <v>0</v>
      </c>
      <c r="G2169" s="35">
        <v>0</v>
      </c>
      <c r="H2169" s="35">
        <v>0</v>
      </c>
      <c r="I2169" s="35">
        <v>0</v>
      </c>
      <c r="J2169" s="35">
        <v>0</v>
      </c>
      <c r="K2169" s="35">
        <v>0</v>
      </c>
      <c r="L2169" s="35">
        <v>0</v>
      </c>
      <c r="M2169" s="36">
        <v>5</v>
      </c>
      <c r="N2169" s="37">
        <f>MIN(D2169:M2169)</f>
        <v>0</v>
      </c>
      <c r="O2169" s="38">
        <f>C2169-N2169</f>
        <v>39</v>
      </c>
      <c r="P2169" s="39">
        <f>O2169/C2169</f>
        <v>1</v>
      </c>
    </row>
    <row r="2170" spans="1:16" ht="9.75" customHeight="1">
      <c r="A2170" s="5"/>
      <c r="B2170" s="33" t="s">
        <v>460</v>
      </c>
      <c r="C2170" s="33"/>
      <c r="D2170" s="34"/>
      <c r="E2170" s="35"/>
      <c r="F2170" s="35"/>
      <c r="G2170" s="35"/>
      <c r="H2170" s="35"/>
      <c r="I2170" s="35"/>
      <c r="J2170" s="35"/>
      <c r="K2170" s="35"/>
      <c r="L2170" s="35"/>
      <c r="M2170" s="36"/>
      <c r="N2170" s="37"/>
      <c r="O2170" s="38"/>
      <c r="P2170" s="39"/>
    </row>
    <row r="2171" spans="1:16" ht="9.75" customHeight="1">
      <c r="A2171" s="5"/>
      <c r="B2171" s="33" t="s">
        <v>4</v>
      </c>
      <c r="C2171" s="33"/>
      <c r="D2171" s="34"/>
      <c r="E2171" s="35"/>
      <c r="F2171" s="35"/>
      <c r="G2171" s="35"/>
      <c r="H2171" s="35"/>
      <c r="I2171" s="35"/>
      <c r="J2171" s="35"/>
      <c r="K2171" s="35"/>
      <c r="L2171" s="35"/>
      <c r="M2171" s="36"/>
      <c r="N2171" s="37"/>
      <c r="O2171" s="38"/>
      <c r="P2171" s="39"/>
    </row>
    <row r="2172" spans="1:16" ht="9.75" customHeight="1">
      <c r="A2172" s="5"/>
      <c r="B2172" s="33" t="s">
        <v>258</v>
      </c>
      <c r="C2172" s="33"/>
      <c r="D2172" s="34"/>
      <c r="E2172" s="35"/>
      <c r="F2172" s="35"/>
      <c r="G2172" s="35"/>
      <c r="H2172" s="35"/>
      <c r="I2172" s="35"/>
      <c r="J2172" s="35"/>
      <c r="K2172" s="35"/>
      <c r="L2172" s="35"/>
      <c r="M2172" s="36"/>
      <c r="N2172" s="37"/>
      <c r="O2172" s="38"/>
      <c r="P2172" s="39"/>
    </row>
    <row r="2173" spans="1:16" ht="9.75" customHeight="1">
      <c r="A2173" s="5"/>
      <c r="B2173" s="33" t="s">
        <v>258</v>
      </c>
      <c r="C2173" s="33"/>
      <c r="D2173" s="34"/>
      <c r="E2173" s="35"/>
      <c r="F2173" s="35"/>
      <c r="G2173" s="35"/>
      <c r="H2173" s="35"/>
      <c r="I2173" s="35"/>
      <c r="J2173" s="35"/>
      <c r="K2173" s="35"/>
      <c r="L2173" s="35"/>
      <c r="M2173" s="36"/>
      <c r="N2173" s="37"/>
      <c r="O2173" s="38"/>
      <c r="P2173" s="39"/>
    </row>
    <row r="2174" spans="1:16" ht="9.75" customHeight="1">
      <c r="A2174" s="5"/>
      <c r="B2174" s="33" t="s">
        <v>258</v>
      </c>
      <c r="C2174" s="33"/>
      <c r="D2174" s="34"/>
      <c r="E2174" s="35"/>
      <c r="F2174" s="35"/>
      <c r="G2174" s="35"/>
      <c r="H2174" s="35"/>
      <c r="I2174" s="35"/>
      <c r="J2174" s="35"/>
      <c r="K2174" s="35"/>
      <c r="L2174" s="35"/>
      <c r="M2174" s="36"/>
      <c r="N2174" s="37"/>
      <c r="O2174" s="38"/>
      <c r="P2174" s="39"/>
    </row>
    <row r="2175" spans="1:16" ht="9.75" customHeight="1">
      <c r="A2175" s="5"/>
      <c r="B2175" s="33" t="s">
        <v>258</v>
      </c>
      <c r="C2175" s="33"/>
      <c r="D2175" s="34"/>
      <c r="E2175" s="35"/>
      <c r="F2175" s="35"/>
      <c r="G2175" s="35"/>
      <c r="H2175" s="35"/>
      <c r="I2175" s="35"/>
      <c r="J2175" s="35"/>
      <c r="K2175" s="35"/>
      <c r="L2175" s="35"/>
      <c r="M2175" s="36"/>
      <c r="N2175" s="37"/>
      <c r="O2175" s="38"/>
      <c r="P2175" s="39"/>
    </row>
    <row r="2176" spans="1:16" ht="9.75" customHeight="1">
      <c r="A2176" s="5"/>
      <c r="B2176" s="33" t="s">
        <v>258</v>
      </c>
      <c r="C2176" s="33"/>
      <c r="D2176" s="34"/>
      <c r="E2176" s="35"/>
      <c r="F2176" s="35"/>
      <c r="G2176" s="35"/>
      <c r="H2176" s="35"/>
      <c r="I2176" s="35"/>
      <c r="J2176" s="35"/>
      <c r="K2176" s="35"/>
      <c r="L2176" s="35"/>
      <c r="M2176" s="36"/>
      <c r="N2176" s="37"/>
      <c r="O2176" s="38"/>
      <c r="P2176" s="39"/>
    </row>
    <row r="2177" spans="1:16" ht="9.75" customHeight="1">
      <c r="A2177" s="5"/>
      <c r="B2177" s="33" t="s">
        <v>258</v>
      </c>
      <c r="C2177" s="33"/>
      <c r="D2177" s="34"/>
      <c r="E2177" s="35"/>
      <c r="F2177" s="35"/>
      <c r="G2177" s="35"/>
      <c r="H2177" s="35"/>
      <c r="I2177" s="35"/>
      <c r="J2177" s="35"/>
      <c r="K2177" s="35"/>
      <c r="L2177" s="35"/>
      <c r="M2177" s="36"/>
      <c r="N2177" s="37"/>
      <c r="O2177" s="38"/>
      <c r="P2177" s="39"/>
    </row>
    <row r="2178" spans="1:16" ht="9.75" customHeight="1">
      <c r="A2178" s="5"/>
      <c r="B2178" s="33" t="s">
        <v>93</v>
      </c>
      <c r="C2178" s="33"/>
      <c r="D2178" s="34"/>
      <c r="E2178" s="35"/>
      <c r="F2178" s="35"/>
      <c r="G2178" s="35"/>
      <c r="H2178" s="35"/>
      <c r="I2178" s="35"/>
      <c r="J2178" s="35"/>
      <c r="K2178" s="35"/>
      <c r="L2178" s="35"/>
      <c r="M2178" s="36"/>
      <c r="N2178" s="37"/>
      <c r="O2178" s="38"/>
      <c r="P2178" s="39"/>
    </row>
    <row r="2179" spans="1:16" ht="9.75" customHeight="1">
      <c r="A2179" s="5"/>
      <c r="B2179" s="33" t="s">
        <v>254</v>
      </c>
      <c r="C2179" s="33"/>
      <c r="D2179" s="34"/>
      <c r="E2179" s="35"/>
      <c r="F2179" s="35"/>
      <c r="G2179" s="35"/>
      <c r="H2179" s="35"/>
      <c r="I2179" s="35"/>
      <c r="J2179" s="35"/>
      <c r="K2179" s="35"/>
      <c r="L2179" s="35"/>
      <c r="M2179" s="36"/>
      <c r="N2179" s="37"/>
      <c r="O2179" s="38"/>
      <c r="P2179" s="39"/>
    </row>
    <row r="2180" spans="1:16" ht="9.75" customHeight="1">
      <c r="A2180" s="5"/>
      <c r="B2180" s="33" t="s">
        <v>255</v>
      </c>
      <c r="C2180" s="33"/>
      <c r="D2180" s="34"/>
      <c r="E2180" s="35"/>
      <c r="F2180" s="35"/>
      <c r="G2180" s="35"/>
      <c r="H2180" s="35"/>
      <c r="I2180" s="35"/>
      <c r="J2180" s="35"/>
      <c r="K2180" s="35"/>
      <c r="L2180" s="35"/>
      <c r="M2180" s="36"/>
      <c r="N2180" s="37"/>
      <c r="O2180" s="38"/>
      <c r="P2180" s="39"/>
    </row>
    <row r="2181" spans="1:16" ht="9.75" customHeight="1">
      <c r="A2181" s="5"/>
      <c r="B2181" s="33" t="s">
        <v>5</v>
      </c>
      <c r="C2181" s="33"/>
      <c r="D2181" s="34"/>
      <c r="E2181" s="35"/>
      <c r="F2181" s="35"/>
      <c r="G2181" s="35"/>
      <c r="H2181" s="35"/>
      <c r="I2181" s="35"/>
      <c r="J2181" s="35"/>
      <c r="K2181" s="35"/>
      <c r="L2181" s="35"/>
      <c r="M2181" s="36"/>
      <c r="N2181" s="37"/>
      <c r="O2181" s="38"/>
      <c r="P2181" s="39"/>
    </row>
    <row r="2182" spans="1:16" ht="9.75" customHeight="1">
      <c r="A2182" s="40"/>
      <c r="B2182" s="41" t="s">
        <v>6</v>
      </c>
      <c r="C2182" s="41">
        <f aca="true" t="shared" si="148" ref="C2182:M2182">SUM(C2166:C2181)</f>
        <v>39</v>
      </c>
      <c r="D2182" s="42">
        <f t="shared" si="148"/>
        <v>1</v>
      </c>
      <c r="E2182" s="43">
        <f t="shared" si="148"/>
        <v>0</v>
      </c>
      <c r="F2182" s="43">
        <f t="shared" si="148"/>
        <v>0</v>
      </c>
      <c r="G2182" s="43">
        <f t="shared" si="148"/>
        <v>0</v>
      </c>
      <c r="H2182" s="43">
        <f t="shared" si="148"/>
        <v>0</v>
      </c>
      <c r="I2182" s="43">
        <f t="shared" si="148"/>
        <v>0</v>
      </c>
      <c r="J2182" s="43">
        <f t="shared" si="148"/>
        <v>0</v>
      </c>
      <c r="K2182" s="43">
        <f t="shared" si="148"/>
        <v>0</v>
      </c>
      <c r="L2182" s="43">
        <f t="shared" si="148"/>
        <v>0</v>
      </c>
      <c r="M2182" s="44">
        <f t="shared" si="148"/>
        <v>5</v>
      </c>
      <c r="N2182" s="45">
        <f>MIN(D2182:M2182)</f>
        <v>0</v>
      </c>
      <c r="O2182" s="46">
        <f>C2182-N2182</f>
        <v>39</v>
      </c>
      <c r="P2182" s="47">
        <f>O2182/C2182</f>
        <v>1</v>
      </c>
    </row>
    <row r="2183" spans="1:16" ht="9.75" customHeight="1">
      <c r="A2183" s="32" t="s">
        <v>113</v>
      </c>
      <c r="B2183" s="48" t="s">
        <v>0</v>
      </c>
      <c r="C2183" s="48"/>
      <c r="D2183" s="49"/>
      <c r="E2183" s="50"/>
      <c r="F2183" s="50"/>
      <c r="G2183" s="50"/>
      <c r="H2183" s="50"/>
      <c r="I2183" s="50"/>
      <c r="J2183" s="50"/>
      <c r="K2183" s="50"/>
      <c r="L2183" s="50"/>
      <c r="M2183" s="51"/>
      <c r="N2183" s="52"/>
      <c r="O2183" s="53"/>
      <c r="P2183" s="54"/>
    </row>
    <row r="2184" spans="1:16" ht="9.75" customHeight="1">
      <c r="A2184" s="5"/>
      <c r="B2184" s="33" t="s">
        <v>1</v>
      </c>
      <c r="C2184" s="33"/>
      <c r="D2184" s="34"/>
      <c r="E2184" s="35"/>
      <c r="F2184" s="35"/>
      <c r="G2184" s="35"/>
      <c r="H2184" s="35"/>
      <c r="I2184" s="35"/>
      <c r="J2184" s="35"/>
      <c r="K2184" s="35"/>
      <c r="L2184" s="35"/>
      <c r="M2184" s="36"/>
      <c r="N2184" s="37"/>
      <c r="O2184" s="38"/>
      <c r="P2184" s="39"/>
    </row>
    <row r="2185" spans="1:16" ht="9.75" customHeight="1">
      <c r="A2185" s="5"/>
      <c r="B2185" s="33" t="s">
        <v>2</v>
      </c>
      <c r="C2185" s="33"/>
      <c r="D2185" s="34"/>
      <c r="E2185" s="35"/>
      <c r="F2185" s="35"/>
      <c r="G2185" s="35"/>
      <c r="H2185" s="35"/>
      <c r="I2185" s="35"/>
      <c r="J2185" s="35"/>
      <c r="K2185" s="35"/>
      <c r="L2185" s="35"/>
      <c r="M2185" s="36"/>
      <c r="N2185" s="37"/>
      <c r="O2185" s="38"/>
      <c r="P2185" s="39"/>
    </row>
    <row r="2186" spans="1:16" ht="9.75" customHeight="1">
      <c r="A2186" s="5"/>
      <c r="B2186" s="33" t="s">
        <v>456</v>
      </c>
      <c r="C2186" s="33">
        <v>39</v>
      </c>
      <c r="D2186" s="34">
        <v>0</v>
      </c>
      <c r="E2186" s="35">
        <v>0</v>
      </c>
      <c r="F2186" s="35">
        <v>0</v>
      </c>
      <c r="G2186" s="35">
        <v>0</v>
      </c>
      <c r="H2186" s="35">
        <v>1</v>
      </c>
      <c r="I2186" s="35">
        <v>0</v>
      </c>
      <c r="J2186" s="35">
        <v>0</v>
      </c>
      <c r="K2186" s="35">
        <v>0</v>
      </c>
      <c r="L2186" s="35">
        <v>0</v>
      </c>
      <c r="M2186" s="36">
        <v>3</v>
      </c>
      <c r="N2186" s="37">
        <f>MIN(D2186:M2186)</f>
        <v>0</v>
      </c>
      <c r="O2186" s="38">
        <f>C2186-N2186</f>
        <v>39</v>
      </c>
      <c r="P2186" s="39">
        <f>O2186/C2186</f>
        <v>1</v>
      </c>
    </row>
    <row r="2187" spans="1:16" ht="9.75" customHeight="1">
      <c r="A2187" s="5"/>
      <c r="B2187" s="33" t="s">
        <v>460</v>
      </c>
      <c r="C2187" s="33"/>
      <c r="D2187" s="34"/>
      <c r="E2187" s="35"/>
      <c r="F2187" s="35"/>
      <c r="G2187" s="35"/>
      <c r="H2187" s="35"/>
      <c r="I2187" s="35"/>
      <c r="J2187" s="35"/>
      <c r="K2187" s="35"/>
      <c r="L2187" s="35"/>
      <c r="M2187" s="36"/>
      <c r="N2187" s="37"/>
      <c r="O2187" s="38"/>
      <c r="P2187" s="39"/>
    </row>
    <row r="2188" spans="1:16" ht="9.75" customHeight="1">
      <c r="A2188" s="5"/>
      <c r="B2188" s="33" t="s">
        <v>4</v>
      </c>
      <c r="C2188" s="33"/>
      <c r="D2188" s="34"/>
      <c r="E2188" s="35"/>
      <c r="F2188" s="35"/>
      <c r="G2188" s="35"/>
      <c r="H2188" s="35"/>
      <c r="I2188" s="35"/>
      <c r="J2188" s="35"/>
      <c r="K2188" s="35"/>
      <c r="L2188" s="35"/>
      <c r="M2188" s="36"/>
      <c r="N2188" s="37"/>
      <c r="O2188" s="38"/>
      <c r="P2188" s="39"/>
    </row>
    <row r="2189" spans="1:16" ht="9.75" customHeight="1">
      <c r="A2189" s="5"/>
      <c r="B2189" s="33" t="s">
        <v>258</v>
      </c>
      <c r="C2189" s="33"/>
      <c r="D2189" s="34"/>
      <c r="E2189" s="35"/>
      <c r="F2189" s="35"/>
      <c r="G2189" s="35"/>
      <c r="H2189" s="35"/>
      <c r="I2189" s="35"/>
      <c r="J2189" s="35"/>
      <c r="K2189" s="35"/>
      <c r="L2189" s="35"/>
      <c r="M2189" s="36"/>
      <c r="N2189" s="37"/>
      <c r="O2189" s="38"/>
      <c r="P2189" s="39"/>
    </row>
    <row r="2190" spans="1:16" ht="9.75" customHeight="1">
      <c r="A2190" s="5"/>
      <c r="B2190" s="33" t="s">
        <v>258</v>
      </c>
      <c r="C2190" s="33"/>
      <c r="D2190" s="34"/>
      <c r="E2190" s="35"/>
      <c r="F2190" s="35"/>
      <c r="G2190" s="35"/>
      <c r="H2190" s="35"/>
      <c r="I2190" s="35"/>
      <c r="J2190" s="35"/>
      <c r="K2190" s="35"/>
      <c r="L2190" s="35"/>
      <c r="M2190" s="36"/>
      <c r="N2190" s="37"/>
      <c r="O2190" s="38"/>
      <c r="P2190" s="39"/>
    </row>
    <row r="2191" spans="1:16" ht="9.75" customHeight="1">
      <c r="A2191" s="5"/>
      <c r="B2191" s="33" t="s">
        <v>258</v>
      </c>
      <c r="C2191" s="33"/>
      <c r="D2191" s="34"/>
      <c r="E2191" s="35"/>
      <c r="F2191" s="35"/>
      <c r="G2191" s="35"/>
      <c r="H2191" s="35"/>
      <c r="I2191" s="35"/>
      <c r="J2191" s="35"/>
      <c r="K2191" s="35"/>
      <c r="L2191" s="35"/>
      <c r="M2191" s="36"/>
      <c r="N2191" s="37"/>
      <c r="O2191" s="38"/>
      <c r="P2191" s="39"/>
    </row>
    <row r="2192" spans="1:16" ht="9.75" customHeight="1">
      <c r="A2192" s="5"/>
      <c r="B2192" s="33" t="s">
        <v>258</v>
      </c>
      <c r="C2192" s="33"/>
      <c r="D2192" s="34"/>
      <c r="E2192" s="35"/>
      <c r="F2192" s="35"/>
      <c r="G2192" s="35"/>
      <c r="H2192" s="35"/>
      <c r="I2192" s="35"/>
      <c r="J2192" s="35"/>
      <c r="K2192" s="35"/>
      <c r="L2192" s="35"/>
      <c r="M2192" s="36"/>
      <c r="N2192" s="37"/>
      <c r="O2192" s="38"/>
      <c r="P2192" s="39"/>
    </row>
    <row r="2193" spans="1:16" ht="9.75" customHeight="1">
      <c r="A2193" s="5"/>
      <c r="B2193" s="33" t="s">
        <v>258</v>
      </c>
      <c r="C2193" s="33"/>
      <c r="D2193" s="34"/>
      <c r="E2193" s="35"/>
      <c r="F2193" s="35"/>
      <c r="G2193" s="35"/>
      <c r="H2193" s="35"/>
      <c r="I2193" s="35"/>
      <c r="J2193" s="35"/>
      <c r="K2193" s="35"/>
      <c r="L2193" s="35"/>
      <c r="M2193" s="36"/>
      <c r="N2193" s="37"/>
      <c r="O2193" s="38"/>
      <c r="P2193" s="39"/>
    </row>
    <row r="2194" spans="1:16" ht="9.75" customHeight="1">
      <c r="A2194" s="5"/>
      <c r="B2194" s="33" t="s">
        <v>258</v>
      </c>
      <c r="C2194" s="33"/>
      <c r="D2194" s="34"/>
      <c r="E2194" s="35"/>
      <c r="F2194" s="35"/>
      <c r="G2194" s="35"/>
      <c r="H2194" s="35"/>
      <c r="I2194" s="35"/>
      <c r="J2194" s="35"/>
      <c r="K2194" s="35"/>
      <c r="L2194" s="35"/>
      <c r="M2194" s="36"/>
      <c r="N2194" s="37"/>
      <c r="O2194" s="38"/>
      <c r="P2194" s="39"/>
    </row>
    <row r="2195" spans="1:16" ht="9.75" customHeight="1">
      <c r="A2195" s="5"/>
      <c r="B2195" s="33" t="s">
        <v>93</v>
      </c>
      <c r="C2195" s="33"/>
      <c r="D2195" s="34"/>
      <c r="E2195" s="35"/>
      <c r="F2195" s="35"/>
      <c r="G2195" s="35"/>
      <c r="H2195" s="35"/>
      <c r="I2195" s="35"/>
      <c r="J2195" s="35"/>
      <c r="K2195" s="35"/>
      <c r="L2195" s="35"/>
      <c r="M2195" s="36"/>
      <c r="N2195" s="37"/>
      <c r="O2195" s="38"/>
      <c r="P2195" s="39"/>
    </row>
    <row r="2196" spans="1:16" ht="9.75" customHeight="1">
      <c r="A2196" s="5"/>
      <c r="B2196" s="33" t="s">
        <v>254</v>
      </c>
      <c r="C2196" s="33"/>
      <c r="D2196" s="34"/>
      <c r="E2196" s="35"/>
      <c r="F2196" s="35"/>
      <c r="G2196" s="35"/>
      <c r="H2196" s="35"/>
      <c r="I2196" s="35"/>
      <c r="J2196" s="35"/>
      <c r="K2196" s="35"/>
      <c r="L2196" s="35"/>
      <c r="M2196" s="36"/>
      <c r="N2196" s="37"/>
      <c r="O2196" s="38"/>
      <c r="P2196" s="39"/>
    </row>
    <row r="2197" spans="1:16" ht="9.75" customHeight="1">
      <c r="A2197" s="5"/>
      <c r="B2197" s="33" t="s">
        <v>255</v>
      </c>
      <c r="C2197" s="33"/>
      <c r="D2197" s="34"/>
      <c r="E2197" s="35"/>
      <c r="F2197" s="35"/>
      <c r="G2197" s="35"/>
      <c r="H2197" s="35"/>
      <c r="I2197" s="35"/>
      <c r="J2197" s="35"/>
      <c r="K2197" s="35"/>
      <c r="L2197" s="35"/>
      <c r="M2197" s="36"/>
      <c r="N2197" s="37"/>
      <c r="O2197" s="38"/>
      <c r="P2197" s="39"/>
    </row>
    <row r="2198" spans="1:16" ht="9.75" customHeight="1">
      <c r="A2198" s="5"/>
      <c r="B2198" s="33" t="s">
        <v>5</v>
      </c>
      <c r="C2198" s="33"/>
      <c r="D2198" s="34"/>
      <c r="E2198" s="35"/>
      <c r="F2198" s="35"/>
      <c r="G2198" s="35"/>
      <c r="H2198" s="35"/>
      <c r="I2198" s="35"/>
      <c r="J2198" s="35"/>
      <c r="K2198" s="35"/>
      <c r="L2198" s="35"/>
      <c r="M2198" s="36"/>
      <c r="N2198" s="37"/>
      <c r="O2198" s="38"/>
      <c r="P2198" s="39"/>
    </row>
    <row r="2199" spans="1:16" ht="9.75" customHeight="1">
      <c r="A2199" s="40"/>
      <c r="B2199" s="41" t="s">
        <v>6</v>
      </c>
      <c r="C2199" s="41">
        <f aca="true" t="shared" si="149" ref="C2199:M2199">SUM(C2183:C2198)</f>
        <v>39</v>
      </c>
      <c r="D2199" s="42">
        <f t="shared" si="149"/>
        <v>0</v>
      </c>
      <c r="E2199" s="43">
        <f t="shared" si="149"/>
        <v>0</v>
      </c>
      <c r="F2199" s="43">
        <f t="shared" si="149"/>
        <v>0</v>
      </c>
      <c r="G2199" s="43">
        <f t="shared" si="149"/>
        <v>0</v>
      </c>
      <c r="H2199" s="43">
        <f t="shared" si="149"/>
        <v>1</v>
      </c>
      <c r="I2199" s="43">
        <f t="shared" si="149"/>
        <v>0</v>
      </c>
      <c r="J2199" s="43">
        <f t="shared" si="149"/>
        <v>0</v>
      </c>
      <c r="K2199" s="43">
        <f t="shared" si="149"/>
        <v>0</v>
      </c>
      <c r="L2199" s="43">
        <f t="shared" si="149"/>
        <v>0</v>
      </c>
      <c r="M2199" s="44">
        <f t="shared" si="149"/>
        <v>3</v>
      </c>
      <c r="N2199" s="45">
        <f>MIN(D2199:M2199)</f>
        <v>0</v>
      </c>
      <c r="O2199" s="46">
        <f>C2199-N2199</f>
        <v>39</v>
      </c>
      <c r="P2199" s="47">
        <f>O2199/C2199</f>
        <v>1</v>
      </c>
    </row>
    <row r="2200" spans="1:16" ht="9.75" customHeight="1">
      <c r="A2200" s="32" t="s">
        <v>114</v>
      </c>
      <c r="B2200" s="48" t="s">
        <v>0</v>
      </c>
      <c r="C2200" s="48"/>
      <c r="D2200" s="49"/>
      <c r="E2200" s="50"/>
      <c r="F2200" s="50"/>
      <c r="G2200" s="50"/>
      <c r="H2200" s="50"/>
      <c r="I2200" s="50"/>
      <c r="J2200" s="50"/>
      <c r="K2200" s="50"/>
      <c r="L2200" s="50"/>
      <c r="M2200" s="51"/>
      <c r="N2200" s="52"/>
      <c r="O2200" s="53"/>
      <c r="P2200" s="54"/>
    </row>
    <row r="2201" spans="1:16" ht="9.75" customHeight="1">
      <c r="A2201" s="5"/>
      <c r="B2201" s="33" t="s">
        <v>1</v>
      </c>
      <c r="C2201" s="33"/>
      <c r="D2201" s="34"/>
      <c r="E2201" s="35"/>
      <c r="F2201" s="35"/>
      <c r="G2201" s="35"/>
      <c r="H2201" s="35"/>
      <c r="I2201" s="35"/>
      <c r="J2201" s="35"/>
      <c r="K2201" s="35"/>
      <c r="L2201" s="35"/>
      <c r="M2201" s="36"/>
      <c r="N2201" s="37"/>
      <c r="O2201" s="38"/>
      <c r="P2201" s="39"/>
    </row>
    <row r="2202" spans="1:16" ht="9.75" customHeight="1">
      <c r="A2202" s="5"/>
      <c r="B2202" s="33" t="s">
        <v>2</v>
      </c>
      <c r="C2202" s="33"/>
      <c r="D2202" s="34"/>
      <c r="E2202" s="35"/>
      <c r="F2202" s="35"/>
      <c r="G2202" s="35"/>
      <c r="H2202" s="35"/>
      <c r="I2202" s="35"/>
      <c r="J2202" s="35"/>
      <c r="K2202" s="35"/>
      <c r="L2202" s="35"/>
      <c r="M2202" s="36"/>
      <c r="N2202" s="37"/>
      <c r="O2202" s="38"/>
      <c r="P2202" s="39"/>
    </row>
    <row r="2203" spans="1:16" ht="9.75" customHeight="1">
      <c r="A2203" s="5"/>
      <c r="B2203" s="33" t="s">
        <v>460</v>
      </c>
      <c r="C2203" s="33"/>
      <c r="D2203" s="34"/>
      <c r="E2203" s="35"/>
      <c r="F2203" s="35"/>
      <c r="G2203" s="35"/>
      <c r="H2203" s="35"/>
      <c r="I2203" s="35"/>
      <c r="J2203" s="35"/>
      <c r="K2203" s="35"/>
      <c r="L2203" s="35"/>
      <c r="M2203" s="36"/>
      <c r="N2203" s="37"/>
      <c r="O2203" s="38"/>
      <c r="P2203" s="39"/>
    </row>
    <row r="2204" spans="1:16" ht="9.75" customHeight="1">
      <c r="A2204" s="5"/>
      <c r="B2204" s="33" t="s">
        <v>460</v>
      </c>
      <c r="C2204" s="33"/>
      <c r="D2204" s="34"/>
      <c r="E2204" s="35"/>
      <c r="F2204" s="35"/>
      <c r="G2204" s="35"/>
      <c r="H2204" s="35"/>
      <c r="I2204" s="35"/>
      <c r="J2204" s="35"/>
      <c r="K2204" s="35"/>
      <c r="L2204" s="35"/>
      <c r="M2204" s="36"/>
      <c r="N2204" s="37"/>
      <c r="O2204" s="38"/>
      <c r="P2204" s="39"/>
    </row>
    <row r="2205" spans="1:16" ht="9.75" customHeight="1">
      <c r="A2205" s="5"/>
      <c r="B2205" s="33" t="s">
        <v>4</v>
      </c>
      <c r="C2205" s="33"/>
      <c r="D2205" s="34"/>
      <c r="E2205" s="35"/>
      <c r="F2205" s="35"/>
      <c r="G2205" s="35"/>
      <c r="H2205" s="35"/>
      <c r="I2205" s="35"/>
      <c r="J2205" s="35"/>
      <c r="K2205" s="35"/>
      <c r="L2205" s="35"/>
      <c r="M2205" s="36"/>
      <c r="N2205" s="37"/>
      <c r="O2205" s="38"/>
      <c r="P2205" s="39"/>
    </row>
    <row r="2206" spans="1:16" ht="9.75" customHeight="1">
      <c r="A2206" s="5"/>
      <c r="B2206" s="33" t="s">
        <v>442</v>
      </c>
      <c r="C2206" s="33">
        <v>4</v>
      </c>
      <c r="D2206" s="34">
        <v>2</v>
      </c>
      <c r="E2206" s="35">
        <v>2</v>
      </c>
      <c r="F2206" s="35">
        <v>2</v>
      </c>
      <c r="G2206" s="35">
        <v>3</v>
      </c>
      <c r="H2206" s="35">
        <v>3</v>
      </c>
      <c r="I2206" s="35">
        <v>3</v>
      </c>
      <c r="J2206" s="35">
        <v>2</v>
      </c>
      <c r="K2206" s="35">
        <v>2</v>
      </c>
      <c r="L2206" s="35">
        <v>3</v>
      </c>
      <c r="M2206" s="36">
        <v>2</v>
      </c>
      <c r="N2206" s="37">
        <f>MIN(D2206:M2206)</f>
        <v>2</v>
      </c>
      <c r="O2206" s="38">
        <f>C2206-N2206</f>
        <v>2</v>
      </c>
      <c r="P2206" s="39">
        <f>O2206/C2206</f>
        <v>0.5</v>
      </c>
    </row>
    <row r="2207" spans="1:16" ht="9.75" customHeight="1">
      <c r="A2207" s="5"/>
      <c r="B2207" s="33" t="s">
        <v>258</v>
      </c>
      <c r="C2207" s="33"/>
      <c r="D2207" s="34"/>
      <c r="E2207" s="35"/>
      <c r="F2207" s="35"/>
      <c r="G2207" s="35"/>
      <c r="H2207" s="35"/>
      <c r="I2207" s="35"/>
      <c r="J2207" s="35"/>
      <c r="K2207" s="35"/>
      <c r="L2207" s="35"/>
      <c r="M2207" s="36"/>
      <c r="N2207" s="37"/>
      <c r="O2207" s="38"/>
      <c r="P2207" s="39"/>
    </row>
    <row r="2208" spans="1:16" ht="9.75" customHeight="1">
      <c r="A2208" s="5"/>
      <c r="B2208" s="33" t="s">
        <v>258</v>
      </c>
      <c r="C2208" s="33"/>
      <c r="D2208" s="34"/>
      <c r="E2208" s="35"/>
      <c r="F2208" s="35"/>
      <c r="G2208" s="35"/>
      <c r="H2208" s="35"/>
      <c r="I2208" s="35"/>
      <c r="J2208" s="35"/>
      <c r="K2208" s="35"/>
      <c r="L2208" s="35"/>
      <c r="M2208" s="36"/>
      <c r="N2208" s="37"/>
      <c r="O2208" s="38"/>
      <c r="P2208" s="39"/>
    </row>
    <row r="2209" spans="1:16" ht="9.75" customHeight="1">
      <c r="A2209" s="5"/>
      <c r="B2209" s="33" t="s">
        <v>258</v>
      </c>
      <c r="C2209" s="33"/>
      <c r="D2209" s="34"/>
      <c r="E2209" s="35"/>
      <c r="F2209" s="35"/>
      <c r="G2209" s="35"/>
      <c r="H2209" s="35"/>
      <c r="I2209" s="35"/>
      <c r="J2209" s="35"/>
      <c r="K2209" s="35"/>
      <c r="L2209" s="35"/>
      <c r="M2209" s="36"/>
      <c r="N2209" s="37"/>
      <c r="O2209" s="38"/>
      <c r="P2209" s="39"/>
    </row>
    <row r="2210" spans="1:16" ht="9.75" customHeight="1">
      <c r="A2210" s="5"/>
      <c r="B2210" s="33" t="s">
        <v>258</v>
      </c>
      <c r="C2210" s="33"/>
      <c r="D2210" s="34"/>
      <c r="E2210" s="35"/>
      <c r="F2210" s="35"/>
      <c r="G2210" s="35"/>
      <c r="H2210" s="35"/>
      <c r="I2210" s="35"/>
      <c r="J2210" s="35"/>
      <c r="K2210" s="35"/>
      <c r="L2210" s="35"/>
      <c r="M2210" s="36"/>
      <c r="N2210" s="37"/>
      <c r="O2210" s="38"/>
      <c r="P2210" s="39"/>
    </row>
    <row r="2211" spans="1:16" ht="9.75" customHeight="1">
      <c r="A2211" s="5"/>
      <c r="B2211" s="33" t="s">
        <v>258</v>
      </c>
      <c r="C2211" s="33"/>
      <c r="D2211" s="34"/>
      <c r="E2211" s="35"/>
      <c r="F2211" s="35"/>
      <c r="G2211" s="35"/>
      <c r="H2211" s="35"/>
      <c r="I2211" s="35"/>
      <c r="J2211" s="35"/>
      <c r="K2211" s="35"/>
      <c r="L2211" s="35"/>
      <c r="M2211" s="36"/>
      <c r="N2211" s="37"/>
      <c r="O2211" s="38"/>
      <c r="P2211" s="39"/>
    </row>
    <row r="2212" spans="1:16" ht="9.75" customHeight="1">
      <c r="A2212" s="5"/>
      <c r="B2212" s="33" t="s">
        <v>93</v>
      </c>
      <c r="C2212" s="33">
        <v>10</v>
      </c>
      <c r="D2212" s="34">
        <v>1</v>
      </c>
      <c r="E2212" s="35">
        <v>0</v>
      </c>
      <c r="F2212" s="35">
        <v>0</v>
      </c>
      <c r="G2212" s="35">
        <v>0</v>
      </c>
      <c r="H2212" s="35">
        <v>0</v>
      </c>
      <c r="I2212" s="35">
        <v>0</v>
      </c>
      <c r="J2212" s="35">
        <v>0</v>
      </c>
      <c r="K2212" s="35">
        <v>0</v>
      </c>
      <c r="L2212" s="35">
        <v>2</v>
      </c>
      <c r="M2212" s="36">
        <v>1</v>
      </c>
      <c r="N2212" s="37">
        <f>MIN(D2212:M2212)</f>
        <v>0</v>
      </c>
      <c r="O2212" s="38">
        <f>C2212-N2212</f>
        <v>10</v>
      </c>
      <c r="P2212" s="39">
        <f>O2212/C2212</f>
        <v>1</v>
      </c>
    </row>
    <row r="2213" spans="1:16" ht="9.75" customHeight="1">
      <c r="A2213" s="5"/>
      <c r="B2213" s="33" t="s">
        <v>254</v>
      </c>
      <c r="C2213" s="33"/>
      <c r="D2213" s="34"/>
      <c r="E2213" s="35"/>
      <c r="F2213" s="35"/>
      <c r="G2213" s="35"/>
      <c r="H2213" s="35"/>
      <c r="I2213" s="35"/>
      <c r="J2213" s="35"/>
      <c r="K2213" s="35"/>
      <c r="L2213" s="35"/>
      <c r="M2213" s="36"/>
      <c r="N2213" s="37"/>
      <c r="O2213" s="38"/>
      <c r="P2213" s="39"/>
    </row>
    <row r="2214" spans="1:16" ht="9.75" customHeight="1">
      <c r="A2214" s="5"/>
      <c r="B2214" s="33" t="s">
        <v>255</v>
      </c>
      <c r="C2214" s="33"/>
      <c r="D2214" s="34"/>
      <c r="E2214" s="35"/>
      <c r="F2214" s="35"/>
      <c r="G2214" s="35"/>
      <c r="H2214" s="35"/>
      <c r="I2214" s="35"/>
      <c r="J2214" s="35"/>
      <c r="K2214" s="35"/>
      <c r="L2214" s="35"/>
      <c r="M2214" s="36"/>
      <c r="N2214" s="37"/>
      <c r="O2214" s="38"/>
      <c r="P2214" s="39"/>
    </row>
    <row r="2215" spans="1:16" ht="9.75" customHeight="1">
      <c r="A2215" s="5"/>
      <c r="B2215" s="33" t="s">
        <v>5</v>
      </c>
      <c r="C2215" s="33"/>
      <c r="D2215" s="34"/>
      <c r="E2215" s="35"/>
      <c r="F2215" s="35"/>
      <c r="G2215" s="35"/>
      <c r="H2215" s="35"/>
      <c r="I2215" s="35"/>
      <c r="J2215" s="35"/>
      <c r="K2215" s="35"/>
      <c r="L2215" s="35"/>
      <c r="M2215" s="36"/>
      <c r="N2215" s="37"/>
      <c r="O2215" s="38"/>
      <c r="P2215" s="39"/>
    </row>
    <row r="2216" spans="1:16" ht="9.75" customHeight="1">
      <c r="A2216" s="40"/>
      <c r="B2216" s="41" t="s">
        <v>6</v>
      </c>
      <c r="C2216" s="41">
        <f aca="true" t="shared" si="150" ref="C2216:M2216">SUM(C2200:C2215)</f>
        <v>14</v>
      </c>
      <c r="D2216" s="42">
        <f t="shared" si="150"/>
        <v>3</v>
      </c>
      <c r="E2216" s="43">
        <f t="shared" si="150"/>
        <v>2</v>
      </c>
      <c r="F2216" s="43">
        <f t="shared" si="150"/>
        <v>2</v>
      </c>
      <c r="G2216" s="43">
        <f t="shared" si="150"/>
        <v>3</v>
      </c>
      <c r="H2216" s="43">
        <f t="shared" si="150"/>
        <v>3</v>
      </c>
      <c r="I2216" s="43">
        <f t="shared" si="150"/>
        <v>3</v>
      </c>
      <c r="J2216" s="43">
        <f t="shared" si="150"/>
        <v>2</v>
      </c>
      <c r="K2216" s="43">
        <f t="shared" si="150"/>
        <v>2</v>
      </c>
      <c r="L2216" s="43">
        <f t="shared" si="150"/>
        <v>5</v>
      </c>
      <c r="M2216" s="44">
        <f t="shared" si="150"/>
        <v>3</v>
      </c>
      <c r="N2216" s="45">
        <f>MIN(D2216:M2216)</f>
        <v>2</v>
      </c>
      <c r="O2216" s="46">
        <f>C2216-N2216</f>
        <v>12</v>
      </c>
      <c r="P2216" s="47">
        <f>O2216/C2216</f>
        <v>0.8571428571428571</v>
      </c>
    </row>
    <row r="2217" spans="1:16" ht="9.75" customHeight="1">
      <c r="A2217" s="32" t="s">
        <v>115</v>
      </c>
      <c r="B2217" s="48" t="s">
        <v>0</v>
      </c>
      <c r="C2217" s="48">
        <v>10</v>
      </c>
      <c r="D2217" s="49">
        <v>0</v>
      </c>
      <c r="E2217" s="50">
        <v>0</v>
      </c>
      <c r="F2217" s="50">
        <v>0</v>
      </c>
      <c r="G2217" s="50">
        <v>0</v>
      </c>
      <c r="H2217" s="50">
        <v>0</v>
      </c>
      <c r="I2217" s="50">
        <v>0</v>
      </c>
      <c r="J2217" s="50">
        <v>0</v>
      </c>
      <c r="K2217" s="50">
        <v>0</v>
      </c>
      <c r="L2217" s="50">
        <v>0</v>
      </c>
      <c r="M2217" s="51">
        <v>0</v>
      </c>
      <c r="N2217" s="52">
        <f>MIN(D2217:M2217)</f>
        <v>0</v>
      </c>
      <c r="O2217" s="53">
        <f>C2217-N2217</f>
        <v>10</v>
      </c>
      <c r="P2217" s="54">
        <f>O2217/C2217</f>
        <v>1</v>
      </c>
    </row>
    <row r="2218" spans="1:16" ht="9.75" customHeight="1">
      <c r="A2218" s="5"/>
      <c r="B2218" s="33" t="s">
        <v>1</v>
      </c>
      <c r="C2218" s="33"/>
      <c r="D2218" s="34"/>
      <c r="E2218" s="35"/>
      <c r="F2218" s="35"/>
      <c r="G2218" s="35"/>
      <c r="H2218" s="35"/>
      <c r="I2218" s="35"/>
      <c r="J2218" s="35"/>
      <c r="K2218" s="35"/>
      <c r="L2218" s="35"/>
      <c r="M2218" s="36"/>
      <c r="N2218" s="37"/>
      <c r="O2218" s="38"/>
      <c r="P2218" s="39"/>
    </row>
    <row r="2219" spans="1:16" ht="9.75" customHeight="1">
      <c r="A2219" s="5"/>
      <c r="B2219" s="33" t="s">
        <v>2</v>
      </c>
      <c r="C2219" s="33"/>
      <c r="D2219" s="34"/>
      <c r="E2219" s="35"/>
      <c r="F2219" s="35"/>
      <c r="G2219" s="35"/>
      <c r="H2219" s="35"/>
      <c r="I2219" s="35"/>
      <c r="J2219" s="35"/>
      <c r="K2219" s="35"/>
      <c r="L2219" s="35"/>
      <c r="M2219" s="36"/>
      <c r="N2219" s="37"/>
      <c r="O2219" s="38"/>
      <c r="P2219" s="39"/>
    </row>
    <row r="2220" spans="1:16" ht="9.75" customHeight="1">
      <c r="A2220" s="5"/>
      <c r="B2220" s="33" t="s">
        <v>460</v>
      </c>
      <c r="C2220" s="33"/>
      <c r="D2220" s="34"/>
      <c r="E2220" s="35"/>
      <c r="F2220" s="35"/>
      <c r="G2220" s="35"/>
      <c r="H2220" s="35"/>
      <c r="I2220" s="35"/>
      <c r="J2220" s="35"/>
      <c r="K2220" s="35"/>
      <c r="L2220" s="35"/>
      <c r="M2220" s="36"/>
      <c r="N2220" s="37"/>
      <c r="O2220" s="38"/>
      <c r="P2220" s="39"/>
    </row>
    <row r="2221" spans="1:16" ht="9.75" customHeight="1">
      <c r="A2221" s="5"/>
      <c r="B2221" s="33" t="s">
        <v>460</v>
      </c>
      <c r="C2221" s="33"/>
      <c r="D2221" s="34"/>
      <c r="E2221" s="35"/>
      <c r="F2221" s="35"/>
      <c r="G2221" s="35"/>
      <c r="H2221" s="35"/>
      <c r="I2221" s="35"/>
      <c r="J2221" s="35"/>
      <c r="K2221" s="35"/>
      <c r="L2221" s="35"/>
      <c r="M2221" s="36"/>
      <c r="N2221" s="37"/>
      <c r="O2221" s="38"/>
      <c r="P2221" s="39"/>
    </row>
    <row r="2222" spans="1:16" ht="9.75" customHeight="1">
      <c r="A2222" s="5"/>
      <c r="B2222" s="33" t="s">
        <v>4</v>
      </c>
      <c r="C2222" s="33">
        <v>19</v>
      </c>
      <c r="D2222" s="34">
        <v>18</v>
      </c>
      <c r="E2222" s="35">
        <v>14</v>
      </c>
      <c r="F2222" s="35">
        <v>12</v>
      </c>
      <c r="G2222" s="35">
        <v>12</v>
      </c>
      <c r="H2222" s="35">
        <v>12</v>
      </c>
      <c r="I2222" s="35">
        <v>13</v>
      </c>
      <c r="J2222" s="35">
        <v>12</v>
      </c>
      <c r="K2222" s="35">
        <v>12</v>
      </c>
      <c r="L2222" s="35">
        <v>12</v>
      </c>
      <c r="M2222" s="36">
        <v>13</v>
      </c>
      <c r="N2222" s="37">
        <f>MIN(D2222:M2222)</f>
        <v>12</v>
      </c>
      <c r="O2222" s="38">
        <f>C2222-N2222</f>
        <v>7</v>
      </c>
      <c r="P2222" s="39">
        <f>O2222/C2222</f>
        <v>0.3684210526315789</v>
      </c>
    </row>
    <row r="2223" spans="1:16" ht="9.75" customHeight="1">
      <c r="A2223" s="5"/>
      <c r="B2223" s="33" t="s">
        <v>461</v>
      </c>
      <c r="C2223" s="33">
        <v>2</v>
      </c>
      <c r="D2223" s="34">
        <v>2</v>
      </c>
      <c r="E2223" s="35">
        <v>2</v>
      </c>
      <c r="F2223" s="35">
        <v>2</v>
      </c>
      <c r="G2223" s="35">
        <v>2</v>
      </c>
      <c r="H2223" s="35">
        <v>2</v>
      </c>
      <c r="I2223" s="35">
        <v>2</v>
      </c>
      <c r="J2223" s="35">
        <v>2</v>
      </c>
      <c r="K2223" s="35">
        <v>2</v>
      </c>
      <c r="L2223" s="35">
        <v>1</v>
      </c>
      <c r="M2223" s="36">
        <v>2</v>
      </c>
      <c r="N2223" s="37">
        <f>MIN(D2223:M2223)</f>
        <v>1</v>
      </c>
      <c r="O2223" s="38">
        <f>C2223-N2223</f>
        <v>1</v>
      </c>
      <c r="P2223" s="39">
        <f>O2223/C2223</f>
        <v>0.5</v>
      </c>
    </row>
    <row r="2224" spans="1:16" ht="9.75" customHeight="1">
      <c r="A2224" s="5"/>
      <c r="B2224" s="33" t="s">
        <v>258</v>
      </c>
      <c r="C2224" s="33"/>
      <c r="D2224" s="34"/>
      <c r="E2224" s="35"/>
      <c r="F2224" s="35"/>
      <c r="G2224" s="35"/>
      <c r="H2224" s="35"/>
      <c r="I2224" s="35"/>
      <c r="J2224" s="35"/>
      <c r="K2224" s="35"/>
      <c r="L2224" s="35"/>
      <c r="M2224" s="36"/>
      <c r="N2224" s="37"/>
      <c r="O2224" s="38"/>
      <c r="P2224" s="39"/>
    </row>
    <row r="2225" spans="1:16" ht="9.75" customHeight="1">
      <c r="A2225" s="5"/>
      <c r="B2225" s="33" t="s">
        <v>258</v>
      </c>
      <c r="C2225" s="33"/>
      <c r="D2225" s="34"/>
      <c r="E2225" s="35"/>
      <c r="F2225" s="35"/>
      <c r="G2225" s="35"/>
      <c r="H2225" s="35"/>
      <c r="I2225" s="35"/>
      <c r="J2225" s="35"/>
      <c r="K2225" s="35"/>
      <c r="L2225" s="35"/>
      <c r="M2225" s="36"/>
      <c r="N2225" s="37"/>
      <c r="O2225" s="38"/>
      <c r="P2225" s="39"/>
    </row>
    <row r="2226" spans="1:16" ht="9.75" customHeight="1">
      <c r="A2226" s="5"/>
      <c r="B2226" s="33" t="s">
        <v>258</v>
      </c>
      <c r="C2226" s="33"/>
      <c r="D2226" s="34"/>
      <c r="E2226" s="35"/>
      <c r="F2226" s="35"/>
      <c r="G2226" s="35"/>
      <c r="H2226" s="35"/>
      <c r="I2226" s="35"/>
      <c r="J2226" s="35"/>
      <c r="K2226" s="35"/>
      <c r="L2226" s="35"/>
      <c r="M2226" s="36"/>
      <c r="N2226" s="37"/>
      <c r="O2226" s="38"/>
      <c r="P2226" s="39"/>
    </row>
    <row r="2227" spans="1:16" ht="9.75" customHeight="1">
      <c r="A2227" s="5"/>
      <c r="B2227" s="33" t="s">
        <v>258</v>
      </c>
      <c r="C2227" s="33"/>
      <c r="D2227" s="34"/>
      <c r="E2227" s="35"/>
      <c r="F2227" s="35"/>
      <c r="G2227" s="35"/>
      <c r="H2227" s="35"/>
      <c r="I2227" s="35"/>
      <c r="J2227" s="35"/>
      <c r="K2227" s="35"/>
      <c r="L2227" s="35"/>
      <c r="M2227" s="36"/>
      <c r="N2227" s="37"/>
      <c r="O2227" s="38"/>
      <c r="P2227" s="39"/>
    </row>
    <row r="2228" spans="1:16" ht="9.75" customHeight="1">
      <c r="A2228" s="5"/>
      <c r="B2228" s="33" t="s">
        <v>258</v>
      </c>
      <c r="C2228" s="33"/>
      <c r="D2228" s="34"/>
      <c r="E2228" s="35"/>
      <c r="F2228" s="35"/>
      <c r="G2228" s="35"/>
      <c r="H2228" s="35"/>
      <c r="I2228" s="35"/>
      <c r="J2228" s="35"/>
      <c r="K2228" s="35"/>
      <c r="L2228" s="35"/>
      <c r="M2228" s="36"/>
      <c r="N2228" s="37"/>
      <c r="O2228" s="38"/>
      <c r="P2228" s="39"/>
    </row>
    <row r="2229" spans="1:16" ht="9.75" customHeight="1">
      <c r="A2229" s="5"/>
      <c r="B2229" s="33" t="s">
        <v>93</v>
      </c>
      <c r="C2229" s="33"/>
      <c r="D2229" s="34"/>
      <c r="E2229" s="35"/>
      <c r="F2229" s="35"/>
      <c r="G2229" s="35"/>
      <c r="H2229" s="35"/>
      <c r="I2229" s="35"/>
      <c r="J2229" s="35"/>
      <c r="K2229" s="35"/>
      <c r="L2229" s="35"/>
      <c r="M2229" s="36"/>
      <c r="N2229" s="37"/>
      <c r="O2229" s="38"/>
      <c r="P2229" s="39"/>
    </row>
    <row r="2230" spans="1:16" ht="9.75" customHeight="1">
      <c r="A2230" s="5"/>
      <c r="B2230" s="33" t="s">
        <v>254</v>
      </c>
      <c r="C2230" s="33"/>
      <c r="D2230" s="34"/>
      <c r="E2230" s="35"/>
      <c r="F2230" s="35"/>
      <c r="G2230" s="35"/>
      <c r="H2230" s="35"/>
      <c r="I2230" s="35"/>
      <c r="J2230" s="35"/>
      <c r="K2230" s="35"/>
      <c r="L2230" s="35"/>
      <c r="M2230" s="36"/>
      <c r="N2230" s="37"/>
      <c r="O2230" s="38"/>
      <c r="P2230" s="39"/>
    </row>
    <row r="2231" spans="1:16" ht="9.75" customHeight="1">
      <c r="A2231" s="5"/>
      <c r="B2231" s="33" t="s">
        <v>255</v>
      </c>
      <c r="C2231" s="33"/>
      <c r="D2231" s="34"/>
      <c r="E2231" s="35"/>
      <c r="F2231" s="35"/>
      <c r="G2231" s="35"/>
      <c r="H2231" s="35"/>
      <c r="I2231" s="35"/>
      <c r="J2231" s="35"/>
      <c r="K2231" s="35"/>
      <c r="L2231" s="35"/>
      <c r="M2231" s="36"/>
      <c r="N2231" s="37"/>
      <c r="O2231" s="38"/>
      <c r="P2231" s="39"/>
    </row>
    <row r="2232" spans="1:16" ht="9.75" customHeight="1">
      <c r="A2232" s="5"/>
      <c r="B2232" s="33" t="s">
        <v>5</v>
      </c>
      <c r="C2232" s="33"/>
      <c r="D2232" s="34"/>
      <c r="E2232" s="35"/>
      <c r="F2232" s="35"/>
      <c r="G2232" s="35"/>
      <c r="H2232" s="35"/>
      <c r="I2232" s="35"/>
      <c r="J2232" s="35"/>
      <c r="K2232" s="35"/>
      <c r="L2232" s="35"/>
      <c r="M2232" s="36"/>
      <c r="N2232" s="37"/>
      <c r="O2232" s="38"/>
      <c r="P2232" s="39"/>
    </row>
    <row r="2233" spans="1:16" ht="9.75" customHeight="1">
      <c r="A2233" s="40"/>
      <c r="B2233" s="41" t="s">
        <v>6</v>
      </c>
      <c r="C2233" s="41">
        <f aca="true" t="shared" si="151" ref="C2233:M2233">SUM(C2217:C2232)</f>
        <v>31</v>
      </c>
      <c r="D2233" s="42">
        <f t="shared" si="151"/>
        <v>20</v>
      </c>
      <c r="E2233" s="43">
        <f t="shared" si="151"/>
        <v>16</v>
      </c>
      <c r="F2233" s="43">
        <f t="shared" si="151"/>
        <v>14</v>
      </c>
      <c r="G2233" s="43">
        <f t="shared" si="151"/>
        <v>14</v>
      </c>
      <c r="H2233" s="43">
        <f t="shared" si="151"/>
        <v>14</v>
      </c>
      <c r="I2233" s="43">
        <f t="shared" si="151"/>
        <v>15</v>
      </c>
      <c r="J2233" s="43">
        <f t="shared" si="151"/>
        <v>14</v>
      </c>
      <c r="K2233" s="43">
        <f t="shared" si="151"/>
        <v>14</v>
      </c>
      <c r="L2233" s="43">
        <f t="shared" si="151"/>
        <v>13</v>
      </c>
      <c r="M2233" s="44">
        <f t="shared" si="151"/>
        <v>15</v>
      </c>
      <c r="N2233" s="45">
        <f>MIN(D2233:M2233)</f>
        <v>13</v>
      </c>
      <c r="O2233" s="46">
        <f>C2233-N2233</f>
        <v>18</v>
      </c>
      <c r="P2233" s="47">
        <f>O2233/C2233</f>
        <v>0.5806451612903226</v>
      </c>
    </row>
    <row r="2234" spans="1:16" ht="9.75" customHeight="1">
      <c r="A2234" s="32" t="s">
        <v>116</v>
      </c>
      <c r="B2234" s="48" t="s">
        <v>0</v>
      </c>
      <c r="C2234" s="48">
        <v>44</v>
      </c>
      <c r="D2234" s="49">
        <v>3</v>
      </c>
      <c r="E2234" s="50">
        <v>0</v>
      </c>
      <c r="F2234" s="50">
        <v>0</v>
      </c>
      <c r="G2234" s="50">
        <v>0</v>
      </c>
      <c r="H2234" s="50">
        <v>1</v>
      </c>
      <c r="I2234" s="50">
        <v>1</v>
      </c>
      <c r="J2234" s="50">
        <v>0</v>
      </c>
      <c r="K2234" s="50">
        <v>2</v>
      </c>
      <c r="L2234" s="50">
        <v>1</v>
      </c>
      <c r="M2234" s="51">
        <v>2</v>
      </c>
      <c r="N2234" s="52">
        <f>MIN(D2234:M2234)</f>
        <v>0</v>
      </c>
      <c r="O2234" s="53">
        <f>C2234-N2234</f>
        <v>44</v>
      </c>
      <c r="P2234" s="54">
        <f>O2234/C2234</f>
        <v>1</v>
      </c>
    </row>
    <row r="2235" spans="1:16" ht="9.75" customHeight="1">
      <c r="A2235" s="5"/>
      <c r="B2235" s="33" t="s">
        <v>1</v>
      </c>
      <c r="C2235" s="33"/>
      <c r="D2235" s="34"/>
      <c r="E2235" s="35"/>
      <c r="F2235" s="35"/>
      <c r="G2235" s="35"/>
      <c r="H2235" s="35"/>
      <c r="I2235" s="35"/>
      <c r="J2235" s="35"/>
      <c r="K2235" s="35"/>
      <c r="L2235" s="35"/>
      <c r="M2235" s="36"/>
      <c r="N2235" s="37"/>
      <c r="O2235" s="38"/>
      <c r="P2235" s="39"/>
    </row>
    <row r="2236" spans="1:16" ht="9.75" customHeight="1">
      <c r="A2236" s="5"/>
      <c r="B2236" s="33" t="s">
        <v>2</v>
      </c>
      <c r="C2236" s="33"/>
      <c r="D2236" s="34"/>
      <c r="E2236" s="35"/>
      <c r="F2236" s="35"/>
      <c r="G2236" s="35"/>
      <c r="H2236" s="35"/>
      <c r="I2236" s="35"/>
      <c r="J2236" s="35"/>
      <c r="K2236" s="35"/>
      <c r="L2236" s="35"/>
      <c r="M2236" s="36"/>
      <c r="N2236" s="37"/>
      <c r="O2236" s="38"/>
      <c r="P2236" s="39"/>
    </row>
    <row r="2237" spans="1:16" ht="9.75" customHeight="1">
      <c r="A2237" s="5"/>
      <c r="B2237" s="33" t="s">
        <v>460</v>
      </c>
      <c r="C2237" s="33"/>
      <c r="D2237" s="34"/>
      <c r="E2237" s="35"/>
      <c r="F2237" s="35"/>
      <c r="G2237" s="35"/>
      <c r="H2237" s="35"/>
      <c r="I2237" s="35"/>
      <c r="J2237" s="35"/>
      <c r="K2237" s="35"/>
      <c r="L2237" s="35"/>
      <c r="M2237" s="36"/>
      <c r="N2237" s="37"/>
      <c r="O2237" s="38"/>
      <c r="P2237" s="39"/>
    </row>
    <row r="2238" spans="1:16" ht="9.75" customHeight="1">
      <c r="A2238" s="5"/>
      <c r="B2238" s="33" t="s">
        <v>460</v>
      </c>
      <c r="C2238" s="33"/>
      <c r="D2238" s="34"/>
      <c r="E2238" s="35"/>
      <c r="F2238" s="35"/>
      <c r="G2238" s="35"/>
      <c r="H2238" s="35"/>
      <c r="I2238" s="35"/>
      <c r="J2238" s="35"/>
      <c r="K2238" s="35"/>
      <c r="L2238" s="35"/>
      <c r="M2238" s="36"/>
      <c r="N2238" s="37"/>
      <c r="O2238" s="38"/>
      <c r="P2238" s="39"/>
    </row>
    <row r="2239" spans="1:16" ht="9.75" customHeight="1">
      <c r="A2239" s="5"/>
      <c r="B2239" s="33" t="s">
        <v>4</v>
      </c>
      <c r="C2239" s="33"/>
      <c r="D2239" s="34"/>
      <c r="E2239" s="35"/>
      <c r="F2239" s="35"/>
      <c r="G2239" s="35"/>
      <c r="H2239" s="35"/>
      <c r="I2239" s="35"/>
      <c r="J2239" s="35"/>
      <c r="K2239" s="35"/>
      <c r="L2239" s="35"/>
      <c r="M2239" s="36"/>
      <c r="N2239" s="37"/>
      <c r="O2239" s="38"/>
      <c r="P2239" s="39"/>
    </row>
    <row r="2240" spans="1:16" ht="9.75" customHeight="1">
      <c r="A2240" s="5"/>
      <c r="B2240" s="33" t="s">
        <v>258</v>
      </c>
      <c r="C2240" s="33"/>
      <c r="D2240" s="34"/>
      <c r="E2240" s="35"/>
      <c r="F2240" s="35"/>
      <c r="G2240" s="35"/>
      <c r="H2240" s="35"/>
      <c r="I2240" s="35"/>
      <c r="J2240" s="35"/>
      <c r="K2240" s="35"/>
      <c r="L2240" s="35"/>
      <c r="M2240" s="36"/>
      <c r="N2240" s="37"/>
      <c r="O2240" s="38"/>
      <c r="P2240" s="39"/>
    </row>
    <row r="2241" spans="1:16" ht="9.75" customHeight="1">
      <c r="A2241" s="5"/>
      <c r="B2241" s="33" t="s">
        <v>258</v>
      </c>
      <c r="C2241" s="33"/>
      <c r="D2241" s="34"/>
      <c r="E2241" s="35"/>
      <c r="F2241" s="35"/>
      <c r="G2241" s="35"/>
      <c r="H2241" s="35"/>
      <c r="I2241" s="35"/>
      <c r="J2241" s="35"/>
      <c r="K2241" s="35"/>
      <c r="L2241" s="35"/>
      <c r="M2241" s="36"/>
      <c r="N2241" s="37"/>
      <c r="O2241" s="38"/>
      <c r="P2241" s="39"/>
    </row>
    <row r="2242" spans="1:16" ht="9.75" customHeight="1">
      <c r="A2242" s="5"/>
      <c r="B2242" s="33" t="s">
        <v>258</v>
      </c>
      <c r="C2242" s="33"/>
      <c r="D2242" s="34"/>
      <c r="E2242" s="35"/>
      <c r="F2242" s="35"/>
      <c r="G2242" s="35"/>
      <c r="H2242" s="35"/>
      <c r="I2242" s="35"/>
      <c r="J2242" s="35"/>
      <c r="K2242" s="35"/>
      <c r="L2242" s="35"/>
      <c r="M2242" s="36"/>
      <c r="N2242" s="37"/>
      <c r="O2242" s="38"/>
      <c r="P2242" s="39"/>
    </row>
    <row r="2243" spans="1:16" ht="9.75" customHeight="1">
      <c r="A2243" s="5"/>
      <c r="B2243" s="33" t="s">
        <v>258</v>
      </c>
      <c r="C2243" s="33"/>
      <c r="D2243" s="34"/>
      <c r="E2243" s="35"/>
      <c r="F2243" s="35"/>
      <c r="G2243" s="35"/>
      <c r="H2243" s="35"/>
      <c r="I2243" s="35"/>
      <c r="J2243" s="35"/>
      <c r="K2243" s="35"/>
      <c r="L2243" s="35"/>
      <c r="M2243" s="36"/>
      <c r="N2243" s="37"/>
      <c r="O2243" s="38"/>
      <c r="P2243" s="39"/>
    </row>
    <row r="2244" spans="1:16" ht="9.75" customHeight="1">
      <c r="A2244" s="5"/>
      <c r="B2244" s="33" t="s">
        <v>258</v>
      </c>
      <c r="C2244" s="33"/>
      <c r="D2244" s="34"/>
      <c r="E2244" s="35"/>
      <c r="F2244" s="35"/>
      <c r="G2244" s="35"/>
      <c r="H2244" s="35"/>
      <c r="I2244" s="35"/>
      <c r="J2244" s="35"/>
      <c r="K2244" s="35"/>
      <c r="L2244" s="35"/>
      <c r="M2244" s="36"/>
      <c r="N2244" s="37"/>
      <c r="O2244" s="38"/>
      <c r="P2244" s="39"/>
    </row>
    <row r="2245" spans="1:16" ht="9.75" customHeight="1">
      <c r="A2245" s="5"/>
      <c r="B2245" s="33" t="s">
        <v>258</v>
      </c>
      <c r="C2245" s="33"/>
      <c r="D2245" s="34"/>
      <c r="E2245" s="35"/>
      <c r="F2245" s="35"/>
      <c r="G2245" s="35"/>
      <c r="H2245" s="35"/>
      <c r="I2245" s="35"/>
      <c r="J2245" s="35"/>
      <c r="K2245" s="35"/>
      <c r="L2245" s="35"/>
      <c r="M2245" s="36"/>
      <c r="N2245" s="37"/>
      <c r="O2245" s="38"/>
      <c r="P2245" s="39"/>
    </row>
    <row r="2246" spans="1:16" ht="9.75" customHeight="1">
      <c r="A2246" s="5"/>
      <c r="B2246" s="33" t="s">
        <v>93</v>
      </c>
      <c r="C2246" s="33">
        <v>3</v>
      </c>
      <c r="D2246" s="34">
        <v>1</v>
      </c>
      <c r="E2246" s="35">
        <v>0</v>
      </c>
      <c r="F2246" s="35">
        <v>0</v>
      </c>
      <c r="G2246" s="35">
        <v>0</v>
      </c>
      <c r="H2246" s="35">
        <v>0</v>
      </c>
      <c r="I2246" s="35">
        <v>0</v>
      </c>
      <c r="J2246" s="35">
        <v>0</v>
      </c>
      <c r="K2246" s="35">
        <v>0</v>
      </c>
      <c r="L2246" s="35">
        <v>1</v>
      </c>
      <c r="M2246" s="36">
        <v>2</v>
      </c>
      <c r="N2246" s="37">
        <f>MIN(D2246:M2246)</f>
        <v>0</v>
      </c>
      <c r="O2246" s="38">
        <f>C2246-N2246</f>
        <v>3</v>
      </c>
      <c r="P2246" s="39">
        <f>O2246/C2246</f>
        <v>1</v>
      </c>
    </row>
    <row r="2247" spans="1:16" ht="9.75" customHeight="1">
      <c r="A2247" s="5"/>
      <c r="B2247" s="33" t="s">
        <v>254</v>
      </c>
      <c r="C2247" s="33"/>
      <c r="D2247" s="34"/>
      <c r="E2247" s="35"/>
      <c r="F2247" s="35"/>
      <c r="G2247" s="35"/>
      <c r="H2247" s="35"/>
      <c r="I2247" s="35"/>
      <c r="J2247" s="35"/>
      <c r="K2247" s="35"/>
      <c r="L2247" s="35"/>
      <c r="M2247" s="36"/>
      <c r="N2247" s="37"/>
      <c r="O2247" s="38"/>
      <c r="P2247" s="39"/>
    </row>
    <row r="2248" spans="1:16" ht="9.75" customHeight="1">
      <c r="A2248" s="5"/>
      <c r="B2248" s="33" t="s">
        <v>255</v>
      </c>
      <c r="C2248" s="33"/>
      <c r="D2248" s="34"/>
      <c r="E2248" s="35"/>
      <c r="F2248" s="35"/>
      <c r="G2248" s="35"/>
      <c r="H2248" s="35"/>
      <c r="I2248" s="35"/>
      <c r="J2248" s="35"/>
      <c r="K2248" s="35"/>
      <c r="L2248" s="35"/>
      <c r="M2248" s="36"/>
      <c r="N2248" s="37"/>
      <c r="O2248" s="38"/>
      <c r="P2248" s="39"/>
    </row>
    <row r="2249" spans="1:16" ht="9.75" customHeight="1">
      <c r="A2249" s="5"/>
      <c r="B2249" s="33" t="s">
        <v>5</v>
      </c>
      <c r="C2249" s="33"/>
      <c r="D2249" s="34"/>
      <c r="E2249" s="35"/>
      <c r="F2249" s="35"/>
      <c r="G2249" s="35"/>
      <c r="H2249" s="35"/>
      <c r="I2249" s="35"/>
      <c r="J2249" s="35"/>
      <c r="K2249" s="35"/>
      <c r="L2249" s="35"/>
      <c r="M2249" s="36"/>
      <c r="N2249" s="37"/>
      <c r="O2249" s="38"/>
      <c r="P2249" s="39"/>
    </row>
    <row r="2250" spans="1:16" ht="9.75" customHeight="1">
      <c r="A2250" s="40"/>
      <c r="B2250" s="41" t="s">
        <v>6</v>
      </c>
      <c r="C2250" s="41">
        <f aca="true" t="shared" si="152" ref="C2250:M2250">SUM(C2234:C2249)</f>
        <v>47</v>
      </c>
      <c r="D2250" s="42">
        <f t="shared" si="152"/>
        <v>4</v>
      </c>
      <c r="E2250" s="43">
        <f t="shared" si="152"/>
        <v>0</v>
      </c>
      <c r="F2250" s="43">
        <f t="shared" si="152"/>
        <v>0</v>
      </c>
      <c r="G2250" s="43">
        <f t="shared" si="152"/>
        <v>0</v>
      </c>
      <c r="H2250" s="43">
        <f t="shared" si="152"/>
        <v>1</v>
      </c>
      <c r="I2250" s="43">
        <f t="shared" si="152"/>
        <v>1</v>
      </c>
      <c r="J2250" s="43">
        <f t="shared" si="152"/>
        <v>0</v>
      </c>
      <c r="K2250" s="43">
        <f t="shared" si="152"/>
        <v>2</v>
      </c>
      <c r="L2250" s="43">
        <f t="shared" si="152"/>
        <v>2</v>
      </c>
      <c r="M2250" s="44">
        <f t="shared" si="152"/>
        <v>4</v>
      </c>
      <c r="N2250" s="45">
        <f>MIN(D2250:M2250)</f>
        <v>0</v>
      </c>
      <c r="O2250" s="46">
        <f>C2250-N2250</f>
        <v>47</v>
      </c>
      <c r="P2250" s="47">
        <f>O2250/C2250</f>
        <v>1</v>
      </c>
    </row>
    <row r="2251" spans="1:16" ht="9.75" customHeight="1">
      <c r="A2251" s="32" t="s">
        <v>117</v>
      </c>
      <c r="B2251" s="48" t="s">
        <v>0</v>
      </c>
      <c r="C2251" s="48">
        <v>47</v>
      </c>
      <c r="D2251" s="49">
        <v>11</v>
      </c>
      <c r="E2251" s="50">
        <v>1</v>
      </c>
      <c r="F2251" s="50">
        <v>0</v>
      </c>
      <c r="G2251" s="50">
        <v>0</v>
      </c>
      <c r="H2251" s="50">
        <v>1</v>
      </c>
      <c r="I2251" s="50">
        <v>3</v>
      </c>
      <c r="J2251" s="50">
        <v>0</v>
      </c>
      <c r="K2251" s="50">
        <v>1</v>
      </c>
      <c r="L2251" s="50">
        <v>1</v>
      </c>
      <c r="M2251" s="51">
        <v>7</v>
      </c>
      <c r="N2251" s="52">
        <f>MIN(D2251:M2251)</f>
        <v>0</v>
      </c>
      <c r="O2251" s="53">
        <f>C2251-N2251</f>
        <v>47</v>
      </c>
      <c r="P2251" s="54">
        <f>O2251/C2251</f>
        <v>1</v>
      </c>
    </row>
    <row r="2252" spans="1:16" ht="9.75" customHeight="1">
      <c r="A2252" s="5"/>
      <c r="B2252" s="33" t="s">
        <v>1</v>
      </c>
      <c r="C2252" s="33"/>
      <c r="D2252" s="34"/>
      <c r="E2252" s="35"/>
      <c r="F2252" s="35"/>
      <c r="G2252" s="35"/>
      <c r="H2252" s="35"/>
      <c r="I2252" s="35"/>
      <c r="J2252" s="35"/>
      <c r="K2252" s="35"/>
      <c r="L2252" s="35"/>
      <c r="M2252" s="36"/>
      <c r="N2252" s="37"/>
      <c r="O2252" s="38"/>
      <c r="P2252" s="39"/>
    </row>
    <row r="2253" spans="1:16" ht="9.75" customHeight="1">
      <c r="A2253" s="5"/>
      <c r="B2253" s="33" t="s">
        <v>2</v>
      </c>
      <c r="C2253" s="33"/>
      <c r="D2253" s="34"/>
      <c r="E2253" s="35"/>
      <c r="F2253" s="35"/>
      <c r="G2253" s="35"/>
      <c r="H2253" s="35"/>
      <c r="I2253" s="35"/>
      <c r="J2253" s="35"/>
      <c r="K2253" s="35"/>
      <c r="L2253" s="35"/>
      <c r="M2253" s="36"/>
      <c r="N2253" s="37"/>
      <c r="O2253" s="38"/>
      <c r="P2253" s="39"/>
    </row>
    <row r="2254" spans="1:16" ht="9.75" customHeight="1">
      <c r="A2254" s="5"/>
      <c r="B2254" s="33" t="s">
        <v>460</v>
      </c>
      <c r="C2254" s="33"/>
      <c r="D2254" s="34"/>
      <c r="E2254" s="35"/>
      <c r="F2254" s="35"/>
      <c r="G2254" s="35"/>
      <c r="H2254" s="35"/>
      <c r="I2254" s="35"/>
      <c r="J2254" s="35"/>
      <c r="K2254" s="35"/>
      <c r="L2254" s="35"/>
      <c r="M2254" s="36"/>
      <c r="N2254" s="37"/>
      <c r="O2254" s="38"/>
      <c r="P2254" s="39"/>
    </row>
    <row r="2255" spans="1:16" ht="9.75" customHeight="1">
      <c r="A2255" s="5"/>
      <c r="B2255" s="33" t="s">
        <v>460</v>
      </c>
      <c r="C2255" s="33"/>
      <c r="D2255" s="34"/>
      <c r="E2255" s="35"/>
      <c r="F2255" s="35"/>
      <c r="G2255" s="35"/>
      <c r="H2255" s="35"/>
      <c r="I2255" s="35"/>
      <c r="J2255" s="35"/>
      <c r="K2255" s="35"/>
      <c r="L2255" s="35"/>
      <c r="M2255" s="36"/>
      <c r="N2255" s="37"/>
      <c r="O2255" s="38"/>
      <c r="P2255" s="39"/>
    </row>
    <row r="2256" spans="1:16" ht="9.75" customHeight="1">
      <c r="A2256" s="5"/>
      <c r="B2256" s="33" t="s">
        <v>4</v>
      </c>
      <c r="C2256" s="33"/>
      <c r="D2256" s="34"/>
      <c r="E2256" s="35"/>
      <c r="F2256" s="35"/>
      <c r="G2256" s="35"/>
      <c r="H2256" s="35"/>
      <c r="I2256" s="35"/>
      <c r="J2256" s="35"/>
      <c r="K2256" s="35"/>
      <c r="L2256" s="35"/>
      <c r="M2256" s="36"/>
      <c r="N2256" s="37"/>
      <c r="O2256" s="38"/>
      <c r="P2256" s="39"/>
    </row>
    <row r="2257" spans="1:16" ht="9.75" customHeight="1">
      <c r="A2257" s="5"/>
      <c r="B2257" s="33" t="s">
        <v>258</v>
      </c>
      <c r="C2257" s="33"/>
      <c r="D2257" s="34"/>
      <c r="E2257" s="35"/>
      <c r="F2257" s="35"/>
      <c r="G2257" s="35"/>
      <c r="H2257" s="35"/>
      <c r="I2257" s="35"/>
      <c r="J2257" s="35"/>
      <c r="K2257" s="35"/>
      <c r="L2257" s="35"/>
      <c r="M2257" s="36"/>
      <c r="N2257" s="37"/>
      <c r="O2257" s="38"/>
      <c r="P2257" s="39"/>
    </row>
    <row r="2258" spans="1:16" ht="9.75" customHeight="1">
      <c r="A2258" s="5"/>
      <c r="B2258" s="33" t="s">
        <v>258</v>
      </c>
      <c r="C2258" s="33"/>
      <c r="D2258" s="34"/>
      <c r="E2258" s="35"/>
      <c r="F2258" s="35"/>
      <c r="G2258" s="35"/>
      <c r="H2258" s="35"/>
      <c r="I2258" s="35"/>
      <c r="J2258" s="35"/>
      <c r="K2258" s="35"/>
      <c r="L2258" s="35"/>
      <c r="M2258" s="36"/>
      <c r="N2258" s="37"/>
      <c r="O2258" s="38"/>
      <c r="P2258" s="39"/>
    </row>
    <row r="2259" spans="1:16" ht="9.75" customHeight="1">
      <c r="A2259" s="5"/>
      <c r="B2259" s="33" t="s">
        <v>258</v>
      </c>
      <c r="C2259" s="33"/>
      <c r="D2259" s="34"/>
      <c r="E2259" s="35"/>
      <c r="F2259" s="35"/>
      <c r="G2259" s="35"/>
      <c r="H2259" s="35"/>
      <c r="I2259" s="35"/>
      <c r="J2259" s="35"/>
      <c r="K2259" s="35"/>
      <c r="L2259" s="35"/>
      <c r="M2259" s="36"/>
      <c r="N2259" s="37"/>
      <c r="O2259" s="38"/>
      <c r="P2259" s="39"/>
    </row>
    <row r="2260" spans="1:16" ht="9.75" customHeight="1">
      <c r="A2260" s="5"/>
      <c r="B2260" s="33" t="s">
        <v>258</v>
      </c>
      <c r="C2260" s="33"/>
      <c r="D2260" s="34"/>
      <c r="E2260" s="35"/>
      <c r="F2260" s="35"/>
      <c r="G2260" s="35"/>
      <c r="H2260" s="35"/>
      <c r="I2260" s="35"/>
      <c r="J2260" s="35"/>
      <c r="K2260" s="35"/>
      <c r="L2260" s="35"/>
      <c r="M2260" s="36"/>
      <c r="N2260" s="37"/>
      <c r="O2260" s="38"/>
      <c r="P2260" s="39"/>
    </row>
    <row r="2261" spans="1:16" ht="9.75" customHeight="1">
      <c r="A2261" s="5"/>
      <c r="B2261" s="33" t="s">
        <v>258</v>
      </c>
      <c r="C2261" s="33"/>
      <c r="D2261" s="34"/>
      <c r="E2261" s="35"/>
      <c r="F2261" s="35"/>
      <c r="G2261" s="35"/>
      <c r="H2261" s="35"/>
      <c r="I2261" s="35"/>
      <c r="J2261" s="35"/>
      <c r="K2261" s="35"/>
      <c r="L2261" s="35"/>
      <c r="M2261" s="36"/>
      <c r="N2261" s="37"/>
      <c r="O2261" s="38"/>
      <c r="P2261" s="39"/>
    </row>
    <row r="2262" spans="1:16" ht="9.75" customHeight="1">
      <c r="A2262" s="5"/>
      <c r="B2262" s="33" t="s">
        <v>258</v>
      </c>
      <c r="C2262" s="33"/>
      <c r="D2262" s="34"/>
      <c r="E2262" s="35"/>
      <c r="F2262" s="35"/>
      <c r="G2262" s="35"/>
      <c r="H2262" s="35"/>
      <c r="I2262" s="35"/>
      <c r="J2262" s="35"/>
      <c r="K2262" s="35"/>
      <c r="L2262" s="35"/>
      <c r="M2262" s="36"/>
      <c r="N2262" s="37"/>
      <c r="O2262" s="38"/>
      <c r="P2262" s="39"/>
    </row>
    <row r="2263" spans="1:16" ht="9.75" customHeight="1">
      <c r="A2263" s="5"/>
      <c r="B2263" s="33" t="s">
        <v>93</v>
      </c>
      <c r="C2263" s="33"/>
      <c r="D2263" s="34"/>
      <c r="E2263" s="35"/>
      <c r="F2263" s="35"/>
      <c r="G2263" s="35"/>
      <c r="H2263" s="35"/>
      <c r="I2263" s="35"/>
      <c r="J2263" s="35"/>
      <c r="K2263" s="35"/>
      <c r="L2263" s="35"/>
      <c r="M2263" s="36"/>
      <c r="N2263" s="37"/>
      <c r="O2263" s="38"/>
      <c r="P2263" s="39"/>
    </row>
    <row r="2264" spans="1:16" ht="9.75" customHeight="1">
      <c r="A2264" s="5"/>
      <c r="B2264" s="33" t="s">
        <v>254</v>
      </c>
      <c r="C2264" s="33"/>
      <c r="D2264" s="34"/>
      <c r="E2264" s="35"/>
      <c r="F2264" s="35"/>
      <c r="G2264" s="35"/>
      <c r="H2264" s="35"/>
      <c r="I2264" s="35"/>
      <c r="J2264" s="35"/>
      <c r="K2264" s="35"/>
      <c r="L2264" s="35"/>
      <c r="M2264" s="36"/>
      <c r="N2264" s="37"/>
      <c r="O2264" s="38"/>
      <c r="P2264" s="39"/>
    </row>
    <row r="2265" spans="1:16" ht="9.75" customHeight="1">
      <c r="A2265" s="5"/>
      <c r="B2265" s="33" t="s">
        <v>255</v>
      </c>
      <c r="C2265" s="33"/>
      <c r="D2265" s="34"/>
      <c r="E2265" s="35"/>
      <c r="F2265" s="35"/>
      <c r="G2265" s="35"/>
      <c r="H2265" s="35"/>
      <c r="I2265" s="35"/>
      <c r="J2265" s="35"/>
      <c r="K2265" s="35"/>
      <c r="L2265" s="35"/>
      <c r="M2265" s="36"/>
      <c r="N2265" s="37"/>
      <c r="O2265" s="38"/>
      <c r="P2265" s="39"/>
    </row>
    <row r="2266" spans="1:16" ht="9.75" customHeight="1">
      <c r="A2266" s="5"/>
      <c r="B2266" s="33" t="s">
        <v>5</v>
      </c>
      <c r="C2266" s="33"/>
      <c r="D2266" s="34"/>
      <c r="E2266" s="35"/>
      <c r="F2266" s="35"/>
      <c r="G2266" s="35"/>
      <c r="H2266" s="35"/>
      <c r="I2266" s="35"/>
      <c r="J2266" s="35"/>
      <c r="K2266" s="35"/>
      <c r="L2266" s="35"/>
      <c r="M2266" s="36"/>
      <c r="N2266" s="37"/>
      <c r="O2266" s="38"/>
      <c r="P2266" s="39"/>
    </row>
    <row r="2267" spans="1:16" ht="9.75" customHeight="1">
      <c r="A2267" s="40"/>
      <c r="B2267" s="41" t="s">
        <v>6</v>
      </c>
      <c r="C2267" s="41">
        <f aca="true" t="shared" si="153" ref="C2267:M2267">SUM(C2251:C2266)</f>
        <v>47</v>
      </c>
      <c r="D2267" s="42">
        <f t="shared" si="153"/>
        <v>11</v>
      </c>
      <c r="E2267" s="43">
        <f t="shared" si="153"/>
        <v>1</v>
      </c>
      <c r="F2267" s="43">
        <f t="shared" si="153"/>
        <v>0</v>
      </c>
      <c r="G2267" s="43">
        <f t="shared" si="153"/>
        <v>0</v>
      </c>
      <c r="H2267" s="43">
        <f t="shared" si="153"/>
        <v>1</v>
      </c>
      <c r="I2267" s="43">
        <f t="shared" si="153"/>
        <v>3</v>
      </c>
      <c r="J2267" s="43">
        <f t="shared" si="153"/>
        <v>0</v>
      </c>
      <c r="K2267" s="43">
        <f t="shared" si="153"/>
        <v>1</v>
      </c>
      <c r="L2267" s="43">
        <f t="shared" si="153"/>
        <v>1</v>
      </c>
      <c r="M2267" s="44">
        <f t="shared" si="153"/>
        <v>7</v>
      </c>
      <c r="N2267" s="45">
        <f>MIN(D2267:M2267)</f>
        <v>0</v>
      </c>
      <c r="O2267" s="46">
        <f>C2267-N2267</f>
        <v>47</v>
      </c>
      <c r="P2267" s="47">
        <f>O2267/C2267</f>
        <v>1</v>
      </c>
    </row>
    <row r="2268" spans="1:16" ht="9.75" customHeight="1">
      <c r="A2268" s="32" t="s">
        <v>118</v>
      </c>
      <c r="B2268" s="48" t="s">
        <v>0</v>
      </c>
      <c r="C2268" s="48">
        <v>45</v>
      </c>
      <c r="D2268" s="49">
        <v>19</v>
      </c>
      <c r="E2268" s="50">
        <v>13</v>
      </c>
      <c r="F2268" s="50">
        <v>0</v>
      </c>
      <c r="G2268" s="50">
        <v>1</v>
      </c>
      <c r="H2268" s="50">
        <v>2</v>
      </c>
      <c r="I2268" s="50">
        <v>6</v>
      </c>
      <c r="J2268" s="50">
        <v>3</v>
      </c>
      <c r="K2268" s="50">
        <v>5</v>
      </c>
      <c r="L2268" s="50">
        <v>6</v>
      </c>
      <c r="M2268" s="51">
        <v>12</v>
      </c>
      <c r="N2268" s="52">
        <f>MIN(D2268:M2268)</f>
        <v>0</v>
      </c>
      <c r="O2268" s="53">
        <f>C2268-N2268</f>
        <v>45</v>
      </c>
      <c r="P2268" s="54">
        <f>O2268/C2268</f>
        <v>1</v>
      </c>
    </row>
    <row r="2269" spans="1:16" ht="9.75" customHeight="1">
      <c r="A2269" s="5"/>
      <c r="B2269" s="33" t="s">
        <v>1</v>
      </c>
      <c r="C2269" s="33"/>
      <c r="D2269" s="34"/>
      <c r="E2269" s="35"/>
      <c r="F2269" s="35"/>
      <c r="G2269" s="35"/>
      <c r="H2269" s="35"/>
      <c r="I2269" s="35"/>
      <c r="J2269" s="35"/>
      <c r="K2269" s="35"/>
      <c r="L2269" s="35"/>
      <c r="M2269" s="36"/>
      <c r="N2269" s="37"/>
      <c r="O2269" s="38"/>
      <c r="P2269" s="39"/>
    </row>
    <row r="2270" spans="1:16" ht="9.75" customHeight="1">
      <c r="A2270" s="5"/>
      <c r="B2270" s="33" t="s">
        <v>2</v>
      </c>
      <c r="C2270" s="33"/>
      <c r="D2270" s="34"/>
      <c r="E2270" s="35"/>
      <c r="F2270" s="35"/>
      <c r="G2270" s="35"/>
      <c r="H2270" s="35"/>
      <c r="I2270" s="35"/>
      <c r="J2270" s="35"/>
      <c r="K2270" s="35"/>
      <c r="L2270" s="35"/>
      <c r="M2270" s="36"/>
      <c r="N2270" s="37"/>
      <c r="O2270" s="38"/>
      <c r="P2270" s="39"/>
    </row>
    <row r="2271" spans="1:16" ht="9.75" customHeight="1">
      <c r="A2271" s="5"/>
      <c r="B2271" s="33" t="s">
        <v>460</v>
      </c>
      <c r="C2271" s="33"/>
      <c r="D2271" s="34"/>
      <c r="E2271" s="35"/>
      <c r="F2271" s="35"/>
      <c r="G2271" s="35"/>
      <c r="H2271" s="35"/>
      <c r="I2271" s="35"/>
      <c r="J2271" s="35"/>
      <c r="K2271" s="35"/>
      <c r="L2271" s="35"/>
      <c r="M2271" s="36"/>
      <c r="N2271" s="37"/>
      <c r="O2271" s="38"/>
      <c r="P2271" s="39"/>
    </row>
    <row r="2272" spans="1:16" ht="9.75" customHeight="1">
      <c r="A2272" s="5"/>
      <c r="B2272" s="33" t="s">
        <v>460</v>
      </c>
      <c r="C2272" s="33"/>
      <c r="D2272" s="34"/>
      <c r="E2272" s="35"/>
      <c r="F2272" s="35"/>
      <c r="G2272" s="35"/>
      <c r="H2272" s="35"/>
      <c r="I2272" s="35"/>
      <c r="J2272" s="35"/>
      <c r="K2272" s="35"/>
      <c r="L2272" s="35"/>
      <c r="M2272" s="36"/>
      <c r="N2272" s="37"/>
      <c r="O2272" s="38"/>
      <c r="P2272" s="39"/>
    </row>
    <row r="2273" spans="1:16" ht="9.75" customHeight="1">
      <c r="A2273" s="5"/>
      <c r="B2273" s="33" t="s">
        <v>4</v>
      </c>
      <c r="C2273" s="33"/>
      <c r="D2273" s="34"/>
      <c r="E2273" s="35"/>
      <c r="F2273" s="35"/>
      <c r="G2273" s="35"/>
      <c r="H2273" s="35"/>
      <c r="I2273" s="35"/>
      <c r="J2273" s="35"/>
      <c r="K2273" s="35"/>
      <c r="L2273" s="35"/>
      <c r="M2273" s="36"/>
      <c r="N2273" s="37"/>
      <c r="O2273" s="38"/>
      <c r="P2273" s="39"/>
    </row>
    <row r="2274" spans="1:16" ht="9.75" customHeight="1">
      <c r="A2274" s="5"/>
      <c r="B2274" s="33" t="s">
        <v>258</v>
      </c>
      <c r="C2274" s="33"/>
      <c r="D2274" s="34"/>
      <c r="E2274" s="35"/>
      <c r="F2274" s="35"/>
      <c r="G2274" s="35"/>
      <c r="H2274" s="35"/>
      <c r="I2274" s="35"/>
      <c r="J2274" s="35"/>
      <c r="K2274" s="35"/>
      <c r="L2274" s="35"/>
      <c r="M2274" s="36"/>
      <c r="N2274" s="37"/>
      <c r="O2274" s="38"/>
      <c r="P2274" s="39"/>
    </row>
    <row r="2275" spans="1:16" ht="9.75" customHeight="1">
      <c r="A2275" s="5"/>
      <c r="B2275" s="33" t="s">
        <v>258</v>
      </c>
      <c r="C2275" s="33"/>
      <c r="D2275" s="34"/>
      <c r="E2275" s="35"/>
      <c r="F2275" s="35"/>
      <c r="G2275" s="35"/>
      <c r="H2275" s="35"/>
      <c r="I2275" s="35"/>
      <c r="J2275" s="35"/>
      <c r="K2275" s="35"/>
      <c r="L2275" s="35"/>
      <c r="M2275" s="36"/>
      <c r="N2275" s="37"/>
      <c r="O2275" s="38"/>
      <c r="P2275" s="39"/>
    </row>
    <row r="2276" spans="1:16" ht="9.75" customHeight="1">
      <c r="A2276" s="5"/>
      <c r="B2276" s="33" t="s">
        <v>258</v>
      </c>
      <c r="C2276" s="33"/>
      <c r="D2276" s="34"/>
      <c r="E2276" s="35"/>
      <c r="F2276" s="35"/>
      <c r="G2276" s="35"/>
      <c r="H2276" s="35"/>
      <c r="I2276" s="35"/>
      <c r="J2276" s="35"/>
      <c r="K2276" s="35"/>
      <c r="L2276" s="35"/>
      <c r="M2276" s="36"/>
      <c r="N2276" s="37"/>
      <c r="O2276" s="38"/>
      <c r="P2276" s="39"/>
    </row>
    <row r="2277" spans="1:16" ht="9.75" customHeight="1">
      <c r="A2277" s="5"/>
      <c r="B2277" s="33" t="s">
        <v>258</v>
      </c>
      <c r="C2277" s="33"/>
      <c r="D2277" s="34"/>
      <c r="E2277" s="35"/>
      <c r="F2277" s="35"/>
      <c r="G2277" s="35"/>
      <c r="H2277" s="35"/>
      <c r="I2277" s="35"/>
      <c r="J2277" s="35"/>
      <c r="K2277" s="35"/>
      <c r="L2277" s="35"/>
      <c r="M2277" s="36"/>
      <c r="N2277" s="37"/>
      <c r="O2277" s="38"/>
      <c r="P2277" s="39"/>
    </row>
    <row r="2278" spans="1:16" ht="9.75" customHeight="1">
      <c r="A2278" s="5"/>
      <c r="B2278" s="33" t="s">
        <v>258</v>
      </c>
      <c r="C2278" s="33"/>
      <c r="D2278" s="34"/>
      <c r="E2278" s="35"/>
      <c r="F2278" s="35"/>
      <c r="G2278" s="35"/>
      <c r="H2278" s="35"/>
      <c r="I2278" s="35"/>
      <c r="J2278" s="35"/>
      <c r="K2278" s="35"/>
      <c r="L2278" s="35"/>
      <c r="M2278" s="36"/>
      <c r="N2278" s="37"/>
      <c r="O2278" s="38"/>
      <c r="P2278" s="39"/>
    </row>
    <row r="2279" spans="1:16" ht="9.75" customHeight="1">
      <c r="A2279" s="5"/>
      <c r="B2279" s="33" t="s">
        <v>258</v>
      </c>
      <c r="C2279" s="33"/>
      <c r="D2279" s="34"/>
      <c r="E2279" s="35"/>
      <c r="F2279" s="35"/>
      <c r="G2279" s="35"/>
      <c r="H2279" s="35"/>
      <c r="I2279" s="35"/>
      <c r="J2279" s="35"/>
      <c r="K2279" s="35"/>
      <c r="L2279" s="35"/>
      <c r="M2279" s="36"/>
      <c r="N2279" s="37"/>
      <c r="O2279" s="38"/>
      <c r="P2279" s="39"/>
    </row>
    <row r="2280" spans="1:16" ht="9.75" customHeight="1">
      <c r="A2280" s="5"/>
      <c r="B2280" s="33" t="s">
        <v>93</v>
      </c>
      <c r="C2280" s="33">
        <v>1</v>
      </c>
      <c r="D2280" s="34">
        <v>1</v>
      </c>
      <c r="E2280" s="35">
        <v>1</v>
      </c>
      <c r="F2280" s="35">
        <v>0</v>
      </c>
      <c r="G2280" s="35">
        <v>0</v>
      </c>
      <c r="H2280" s="35">
        <v>0</v>
      </c>
      <c r="I2280" s="35">
        <v>0</v>
      </c>
      <c r="J2280" s="35">
        <v>1</v>
      </c>
      <c r="K2280" s="35">
        <v>1</v>
      </c>
      <c r="L2280" s="35">
        <v>1</v>
      </c>
      <c r="M2280" s="36">
        <v>1</v>
      </c>
      <c r="N2280" s="37">
        <f>MIN(D2280:M2280)</f>
        <v>0</v>
      </c>
      <c r="O2280" s="38">
        <f>C2280-N2280</f>
        <v>1</v>
      </c>
      <c r="P2280" s="39">
        <f>O2280/C2280</f>
        <v>1</v>
      </c>
    </row>
    <row r="2281" spans="1:16" ht="9.75" customHeight="1">
      <c r="A2281" s="5"/>
      <c r="B2281" s="33" t="s">
        <v>254</v>
      </c>
      <c r="C2281" s="33"/>
      <c r="D2281" s="34"/>
      <c r="E2281" s="35"/>
      <c r="F2281" s="35"/>
      <c r="G2281" s="35"/>
      <c r="H2281" s="35"/>
      <c r="I2281" s="35"/>
      <c r="J2281" s="35"/>
      <c r="K2281" s="35"/>
      <c r="L2281" s="35"/>
      <c r="M2281" s="36"/>
      <c r="N2281" s="37"/>
      <c r="O2281" s="38"/>
      <c r="P2281" s="39"/>
    </row>
    <row r="2282" spans="1:16" ht="9.75" customHeight="1">
      <c r="A2282" s="5"/>
      <c r="B2282" s="33" t="s">
        <v>255</v>
      </c>
      <c r="C2282" s="33"/>
      <c r="D2282" s="34"/>
      <c r="E2282" s="35"/>
      <c r="F2282" s="35"/>
      <c r="G2282" s="35"/>
      <c r="H2282" s="35"/>
      <c r="I2282" s="35"/>
      <c r="J2282" s="35"/>
      <c r="K2282" s="35"/>
      <c r="L2282" s="35"/>
      <c r="M2282" s="36"/>
      <c r="N2282" s="37"/>
      <c r="O2282" s="38"/>
      <c r="P2282" s="39"/>
    </row>
    <row r="2283" spans="1:16" ht="9.75" customHeight="1">
      <c r="A2283" s="5"/>
      <c r="B2283" s="33" t="s">
        <v>5</v>
      </c>
      <c r="C2283" s="33"/>
      <c r="D2283" s="34"/>
      <c r="E2283" s="35"/>
      <c r="F2283" s="35"/>
      <c r="G2283" s="35"/>
      <c r="H2283" s="35"/>
      <c r="I2283" s="35"/>
      <c r="J2283" s="35"/>
      <c r="K2283" s="35"/>
      <c r="L2283" s="35"/>
      <c r="M2283" s="36"/>
      <c r="N2283" s="37"/>
      <c r="O2283" s="38"/>
      <c r="P2283" s="39"/>
    </row>
    <row r="2284" spans="1:16" ht="9.75" customHeight="1">
      <c r="A2284" s="40"/>
      <c r="B2284" s="41" t="s">
        <v>6</v>
      </c>
      <c r="C2284" s="41">
        <f aca="true" t="shared" si="154" ref="C2284:M2284">SUM(C2268:C2283)</f>
        <v>46</v>
      </c>
      <c r="D2284" s="42">
        <f t="shared" si="154"/>
        <v>20</v>
      </c>
      <c r="E2284" s="43">
        <f t="shared" si="154"/>
        <v>14</v>
      </c>
      <c r="F2284" s="43">
        <f t="shared" si="154"/>
        <v>0</v>
      </c>
      <c r="G2284" s="43">
        <f t="shared" si="154"/>
        <v>1</v>
      </c>
      <c r="H2284" s="43">
        <f t="shared" si="154"/>
        <v>2</v>
      </c>
      <c r="I2284" s="43">
        <f t="shared" si="154"/>
        <v>6</v>
      </c>
      <c r="J2284" s="43">
        <f t="shared" si="154"/>
        <v>4</v>
      </c>
      <c r="K2284" s="43">
        <f t="shared" si="154"/>
        <v>6</v>
      </c>
      <c r="L2284" s="43">
        <f t="shared" si="154"/>
        <v>7</v>
      </c>
      <c r="M2284" s="44">
        <f t="shared" si="154"/>
        <v>13</v>
      </c>
      <c r="N2284" s="45">
        <f>MIN(D2284:M2284)</f>
        <v>0</v>
      </c>
      <c r="O2284" s="46">
        <f>C2284-N2284</f>
        <v>46</v>
      </c>
      <c r="P2284" s="47">
        <f>O2284/C2284</f>
        <v>1</v>
      </c>
    </row>
    <row r="2285" spans="1:16" ht="9.75" customHeight="1">
      <c r="A2285" s="32" t="s">
        <v>119</v>
      </c>
      <c r="B2285" s="48" t="s">
        <v>0</v>
      </c>
      <c r="C2285" s="48">
        <v>47</v>
      </c>
      <c r="D2285" s="49">
        <v>42</v>
      </c>
      <c r="E2285" s="50">
        <v>45</v>
      </c>
      <c r="F2285" s="50">
        <v>23</v>
      </c>
      <c r="G2285" s="50">
        <v>14</v>
      </c>
      <c r="H2285" s="50">
        <v>13</v>
      </c>
      <c r="I2285" s="50">
        <v>14</v>
      </c>
      <c r="J2285" s="50">
        <v>14</v>
      </c>
      <c r="K2285" s="50">
        <v>18</v>
      </c>
      <c r="L2285" s="50">
        <v>20</v>
      </c>
      <c r="M2285" s="51">
        <v>25</v>
      </c>
      <c r="N2285" s="52">
        <f>MIN(D2285:M2285)</f>
        <v>13</v>
      </c>
      <c r="O2285" s="53">
        <f>C2285-N2285</f>
        <v>34</v>
      </c>
      <c r="P2285" s="54">
        <f>O2285/C2285</f>
        <v>0.723404255319149</v>
      </c>
    </row>
    <row r="2286" spans="1:16" ht="9.75" customHeight="1">
      <c r="A2286" s="5"/>
      <c r="B2286" s="33" t="s">
        <v>1</v>
      </c>
      <c r="C2286" s="33"/>
      <c r="D2286" s="34"/>
      <c r="E2286" s="35"/>
      <c r="F2286" s="35"/>
      <c r="G2286" s="35"/>
      <c r="H2286" s="35"/>
      <c r="I2286" s="35"/>
      <c r="J2286" s="35"/>
      <c r="K2286" s="35"/>
      <c r="L2286" s="35"/>
      <c r="M2286" s="36"/>
      <c r="N2286" s="37"/>
      <c r="O2286" s="38"/>
      <c r="P2286" s="39"/>
    </row>
    <row r="2287" spans="1:16" ht="9.75" customHeight="1">
      <c r="A2287" s="5"/>
      <c r="B2287" s="33" t="s">
        <v>2</v>
      </c>
      <c r="C2287" s="33"/>
      <c r="D2287" s="34"/>
      <c r="E2287" s="35"/>
      <c r="F2287" s="35"/>
      <c r="G2287" s="35"/>
      <c r="H2287" s="35"/>
      <c r="I2287" s="35"/>
      <c r="J2287" s="35"/>
      <c r="K2287" s="35"/>
      <c r="L2287" s="35"/>
      <c r="M2287" s="36"/>
      <c r="N2287" s="37"/>
      <c r="O2287" s="38"/>
      <c r="P2287" s="39"/>
    </row>
    <row r="2288" spans="1:16" ht="9.75" customHeight="1">
      <c r="A2288" s="5"/>
      <c r="B2288" s="33" t="s">
        <v>460</v>
      </c>
      <c r="C2288" s="33"/>
      <c r="D2288" s="34"/>
      <c r="E2288" s="35"/>
      <c r="F2288" s="35"/>
      <c r="G2288" s="35"/>
      <c r="H2288" s="35"/>
      <c r="I2288" s="35"/>
      <c r="J2288" s="35"/>
      <c r="K2288" s="35"/>
      <c r="L2288" s="35"/>
      <c r="M2288" s="36"/>
      <c r="N2288" s="37"/>
      <c r="O2288" s="38"/>
      <c r="P2288" s="39"/>
    </row>
    <row r="2289" spans="1:16" ht="9.75" customHeight="1">
      <c r="A2289" s="5"/>
      <c r="B2289" s="33" t="s">
        <v>460</v>
      </c>
      <c r="C2289" s="33"/>
      <c r="D2289" s="34"/>
      <c r="E2289" s="35"/>
      <c r="F2289" s="35"/>
      <c r="G2289" s="35"/>
      <c r="H2289" s="35"/>
      <c r="I2289" s="35"/>
      <c r="J2289" s="35"/>
      <c r="K2289" s="35"/>
      <c r="L2289" s="35"/>
      <c r="M2289" s="36"/>
      <c r="N2289" s="37"/>
      <c r="O2289" s="38"/>
      <c r="P2289" s="39"/>
    </row>
    <row r="2290" spans="1:16" ht="9.75" customHeight="1">
      <c r="A2290" s="5"/>
      <c r="B2290" s="33" t="s">
        <v>4</v>
      </c>
      <c r="C2290" s="33"/>
      <c r="D2290" s="34"/>
      <c r="E2290" s="35"/>
      <c r="F2290" s="35"/>
      <c r="G2290" s="35"/>
      <c r="H2290" s="35"/>
      <c r="I2290" s="35"/>
      <c r="J2290" s="35"/>
      <c r="K2290" s="35"/>
      <c r="L2290" s="35"/>
      <c r="M2290" s="36"/>
      <c r="N2290" s="37"/>
      <c r="O2290" s="38"/>
      <c r="P2290" s="39"/>
    </row>
    <row r="2291" spans="1:16" ht="9.75" customHeight="1">
      <c r="A2291" s="5"/>
      <c r="B2291" s="33" t="s">
        <v>258</v>
      </c>
      <c r="C2291" s="33"/>
      <c r="D2291" s="34"/>
      <c r="E2291" s="35"/>
      <c r="F2291" s="35"/>
      <c r="G2291" s="35"/>
      <c r="H2291" s="35"/>
      <c r="I2291" s="35"/>
      <c r="J2291" s="35"/>
      <c r="K2291" s="35"/>
      <c r="L2291" s="35"/>
      <c r="M2291" s="36"/>
      <c r="N2291" s="37"/>
      <c r="O2291" s="38"/>
      <c r="P2291" s="39"/>
    </row>
    <row r="2292" spans="1:16" ht="9.75" customHeight="1">
      <c r="A2292" s="5"/>
      <c r="B2292" s="33" t="s">
        <v>258</v>
      </c>
      <c r="C2292" s="33"/>
      <c r="D2292" s="34"/>
      <c r="E2292" s="35"/>
      <c r="F2292" s="35"/>
      <c r="G2292" s="35"/>
      <c r="H2292" s="35"/>
      <c r="I2292" s="35"/>
      <c r="J2292" s="35"/>
      <c r="K2292" s="35"/>
      <c r="L2292" s="35"/>
      <c r="M2292" s="36"/>
      <c r="N2292" s="37"/>
      <c r="O2292" s="38"/>
      <c r="P2292" s="39"/>
    </row>
    <row r="2293" spans="1:16" ht="9.75" customHeight="1">
      <c r="A2293" s="5"/>
      <c r="B2293" s="33" t="s">
        <v>258</v>
      </c>
      <c r="C2293" s="33"/>
      <c r="D2293" s="34"/>
      <c r="E2293" s="35"/>
      <c r="F2293" s="35"/>
      <c r="G2293" s="35"/>
      <c r="H2293" s="35"/>
      <c r="I2293" s="35"/>
      <c r="J2293" s="35"/>
      <c r="K2293" s="35"/>
      <c r="L2293" s="35"/>
      <c r="M2293" s="36"/>
      <c r="N2293" s="37"/>
      <c r="O2293" s="38"/>
      <c r="P2293" s="39"/>
    </row>
    <row r="2294" spans="1:16" ht="9.75" customHeight="1">
      <c r="A2294" s="5"/>
      <c r="B2294" s="33" t="s">
        <v>258</v>
      </c>
      <c r="C2294" s="33"/>
      <c r="D2294" s="34"/>
      <c r="E2294" s="35"/>
      <c r="F2294" s="35"/>
      <c r="G2294" s="35"/>
      <c r="H2294" s="35"/>
      <c r="I2294" s="35"/>
      <c r="J2294" s="35"/>
      <c r="K2294" s="35"/>
      <c r="L2294" s="35"/>
      <c r="M2294" s="36"/>
      <c r="N2294" s="37"/>
      <c r="O2294" s="38"/>
      <c r="P2294" s="39"/>
    </row>
    <row r="2295" spans="1:16" ht="9.75" customHeight="1">
      <c r="A2295" s="5"/>
      <c r="B2295" s="33" t="s">
        <v>258</v>
      </c>
      <c r="C2295" s="33"/>
      <c r="D2295" s="34"/>
      <c r="E2295" s="35"/>
      <c r="F2295" s="35"/>
      <c r="G2295" s="35"/>
      <c r="H2295" s="35"/>
      <c r="I2295" s="35"/>
      <c r="J2295" s="35"/>
      <c r="K2295" s="35"/>
      <c r="L2295" s="35"/>
      <c r="M2295" s="36"/>
      <c r="N2295" s="37"/>
      <c r="O2295" s="38"/>
      <c r="P2295" s="39"/>
    </row>
    <row r="2296" spans="1:16" ht="9.75" customHeight="1">
      <c r="A2296" s="5"/>
      <c r="B2296" s="33" t="s">
        <v>258</v>
      </c>
      <c r="C2296" s="33"/>
      <c r="D2296" s="34"/>
      <c r="E2296" s="35"/>
      <c r="F2296" s="35"/>
      <c r="G2296" s="35"/>
      <c r="H2296" s="35"/>
      <c r="I2296" s="35"/>
      <c r="J2296" s="35"/>
      <c r="K2296" s="35"/>
      <c r="L2296" s="35"/>
      <c r="M2296" s="36"/>
      <c r="N2296" s="37"/>
      <c r="O2296" s="38"/>
      <c r="P2296" s="39"/>
    </row>
    <row r="2297" spans="1:16" ht="9.75" customHeight="1">
      <c r="A2297" s="5"/>
      <c r="B2297" s="33" t="s">
        <v>93</v>
      </c>
      <c r="C2297" s="33"/>
      <c r="D2297" s="34"/>
      <c r="E2297" s="35"/>
      <c r="F2297" s="35"/>
      <c r="G2297" s="35"/>
      <c r="H2297" s="35"/>
      <c r="I2297" s="35"/>
      <c r="J2297" s="35"/>
      <c r="K2297" s="35"/>
      <c r="L2297" s="35"/>
      <c r="M2297" s="36"/>
      <c r="N2297" s="37"/>
      <c r="O2297" s="38"/>
      <c r="P2297" s="39"/>
    </row>
    <row r="2298" spans="1:16" ht="9.75" customHeight="1">
      <c r="A2298" s="5"/>
      <c r="B2298" s="33" t="s">
        <v>254</v>
      </c>
      <c r="C2298" s="33"/>
      <c r="D2298" s="34"/>
      <c r="E2298" s="35"/>
      <c r="F2298" s="35"/>
      <c r="G2298" s="35"/>
      <c r="H2298" s="35"/>
      <c r="I2298" s="35"/>
      <c r="J2298" s="35"/>
      <c r="K2298" s="35"/>
      <c r="L2298" s="35"/>
      <c r="M2298" s="36"/>
      <c r="N2298" s="37"/>
      <c r="O2298" s="38"/>
      <c r="P2298" s="39"/>
    </row>
    <row r="2299" spans="1:16" ht="9.75" customHeight="1">
      <c r="A2299" s="5"/>
      <c r="B2299" s="33" t="s">
        <v>255</v>
      </c>
      <c r="C2299" s="33"/>
      <c r="D2299" s="34"/>
      <c r="E2299" s="35"/>
      <c r="F2299" s="35"/>
      <c r="G2299" s="35"/>
      <c r="H2299" s="35"/>
      <c r="I2299" s="35"/>
      <c r="J2299" s="35"/>
      <c r="K2299" s="35"/>
      <c r="L2299" s="35"/>
      <c r="M2299" s="36"/>
      <c r="N2299" s="37"/>
      <c r="O2299" s="38"/>
      <c r="P2299" s="39"/>
    </row>
    <row r="2300" spans="1:16" ht="9.75" customHeight="1">
      <c r="A2300" s="5"/>
      <c r="B2300" s="33" t="s">
        <v>5</v>
      </c>
      <c r="C2300" s="33"/>
      <c r="D2300" s="34"/>
      <c r="E2300" s="35"/>
      <c r="F2300" s="35"/>
      <c r="G2300" s="35"/>
      <c r="H2300" s="35"/>
      <c r="I2300" s="35"/>
      <c r="J2300" s="35"/>
      <c r="K2300" s="35"/>
      <c r="L2300" s="35"/>
      <c r="M2300" s="36"/>
      <c r="N2300" s="37"/>
      <c r="O2300" s="38"/>
      <c r="P2300" s="39"/>
    </row>
    <row r="2301" spans="1:16" ht="9.75" customHeight="1">
      <c r="A2301" s="40"/>
      <c r="B2301" s="41" t="s">
        <v>6</v>
      </c>
      <c r="C2301" s="41">
        <f aca="true" t="shared" si="155" ref="C2301:M2301">SUM(C2285:C2300)</f>
        <v>47</v>
      </c>
      <c r="D2301" s="42">
        <f t="shared" si="155"/>
        <v>42</v>
      </c>
      <c r="E2301" s="43">
        <f t="shared" si="155"/>
        <v>45</v>
      </c>
      <c r="F2301" s="43">
        <f t="shared" si="155"/>
        <v>23</v>
      </c>
      <c r="G2301" s="43">
        <f t="shared" si="155"/>
        <v>14</v>
      </c>
      <c r="H2301" s="43">
        <f t="shared" si="155"/>
        <v>13</v>
      </c>
      <c r="I2301" s="43">
        <f t="shared" si="155"/>
        <v>14</v>
      </c>
      <c r="J2301" s="43">
        <f t="shared" si="155"/>
        <v>14</v>
      </c>
      <c r="K2301" s="43">
        <f t="shared" si="155"/>
        <v>18</v>
      </c>
      <c r="L2301" s="43">
        <f t="shared" si="155"/>
        <v>20</v>
      </c>
      <c r="M2301" s="44">
        <f t="shared" si="155"/>
        <v>25</v>
      </c>
      <c r="N2301" s="45">
        <f>MIN(D2301:M2301)</f>
        <v>13</v>
      </c>
      <c r="O2301" s="46">
        <f>C2301-N2301</f>
        <v>34</v>
      </c>
      <c r="P2301" s="47">
        <f>O2301/C2301</f>
        <v>0.723404255319149</v>
      </c>
    </row>
    <row r="2302" spans="1:16" ht="9.75" customHeight="1">
      <c r="A2302" s="32" t="s">
        <v>120</v>
      </c>
      <c r="B2302" s="48" t="s">
        <v>0</v>
      </c>
      <c r="C2302" s="48">
        <v>43</v>
      </c>
      <c r="D2302" s="49">
        <v>41</v>
      </c>
      <c r="E2302" s="50">
        <v>41</v>
      </c>
      <c r="F2302" s="50">
        <v>28</v>
      </c>
      <c r="G2302" s="50">
        <v>21</v>
      </c>
      <c r="H2302" s="50">
        <v>20</v>
      </c>
      <c r="I2302" s="50">
        <v>20</v>
      </c>
      <c r="J2302" s="50">
        <v>20</v>
      </c>
      <c r="K2302" s="50">
        <v>21</v>
      </c>
      <c r="L2302" s="50">
        <v>21</v>
      </c>
      <c r="M2302" s="51">
        <v>26</v>
      </c>
      <c r="N2302" s="52">
        <f>MIN(D2302:M2302)</f>
        <v>20</v>
      </c>
      <c r="O2302" s="53">
        <f>C2302-N2302</f>
        <v>23</v>
      </c>
      <c r="P2302" s="54">
        <f>O2302/C2302</f>
        <v>0.5348837209302325</v>
      </c>
    </row>
    <row r="2303" spans="1:16" ht="9.75" customHeight="1">
      <c r="A2303" s="5"/>
      <c r="B2303" s="33" t="s">
        <v>1</v>
      </c>
      <c r="C2303" s="33"/>
      <c r="D2303" s="34"/>
      <c r="E2303" s="35"/>
      <c r="F2303" s="35"/>
      <c r="G2303" s="35"/>
      <c r="H2303" s="35"/>
      <c r="I2303" s="35"/>
      <c r="J2303" s="35"/>
      <c r="K2303" s="35"/>
      <c r="L2303" s="35"/>
      <c r="M2303" s="36"/>
      <c r="N2303" s="37"/>
      <c r="O2303" s="38"/>
      <c r="P2303" s="39"/>
    </row>
    <row r="2304" spans="1:16" ht="9.75" customHeight="1">
      <c r="A2304" s="5"/>
      <c r="B2304" s="33" t="s">
        <v>2</v>
      </c>
      <c r="C2304" s="33"/>
      <c r="D2304" s="34"/>
      <c r="E2304" s="35"/>
      <c r="F2304" s="35"/>
      <c r="G2304" s="35"/>
      <c r="H2304" s="35"/>
      <c r="I2304" s="35"/>
      <c r="J2304" s="35"/>
      <c r="K2304" s="35"/>
      <c r="L2304" s="35"/>
      <c r="M2304" s="36"/>
      <c r="N2304" s="37"/>
      <c r="O2304" s="38"/>
      <c r="P2304" s="39"/>
    </row>
    <row r="2305" spans="1:16" ht="9.75" customHeight="1">
      <c r="A2305" s="5"/>
      <c r="B2305" s="33" t="s">
        <v>460</v>
      </c>
      <c r="C2305" s="33"/>
      <c r="D2305" s="34"/>
      <c r="E2305" s="35"/>
      <c r="F2305" s="35"/>
      <c r="G2305" s="35"/>
      <c r="H2305" s="35"/>
      <c r="I2305" s="35"/>
      <c r="J2305" s="35"/>
      <c r="K2305" s="35"/>
      <c r="L2305" s="35"/>
      <c r="M2305" s="36"/>
      <c r="N2305" s="37"/>
      <c r="O2305" s="38"/>
      <c r="P2305" s="39"/>
    </row>
    <row r="2306" spans="1:16" ht="9.75" customHeight="1">
      <c r="A2306" s="5"/>
      <c r="B2306" s="33" t="s">
        <v>460</v>
      </c>
      <c r="C2306" s="33"/>
      <c r="D2306" s="34"/>
      <c r="E2306" s="35"/>
      <c r="F2306" s="35"/>
      <c r="G2306" s="35"/>
      <c r="H2306" s="35"/>
      <c r="I2306" s="35"/>
      <c r="J2306" s="35"/>
      <c r="K2306" s="35"/>
      <c r="L2306" s="35"/>
      <c r="M2306" s="36"/>
      <c r="N2306" s="37"/>
      <c r="O2306" s="38"/>
      <c r="P2306" s="39"/>
    </row>
    <row r="2307" spans="1:16" ht="9.75" customHeight="1">
      <c r="A2307" s="5"/>
      <c r="B2307" s="33" t="s">
        <v>4</v>
      </c>
      <c r="C2307" s="33"/>
      <c r="D2307" s="34"/>
      <c r="E2307" s="35"/>
      <c r="F2307" s="35"/>
      <c r="G2307" s="35"/>
      <c r="H2307" s="35"/>
      <c r="I2307" s="35"/>
      <c r="J2307" s="35"/>
      <c r="K2307" s="35"/>
      <c r="L2307" s="35"/>
      <c r="M2307" s="36"/>
      <c r="N2307" s="37"/>
      <c r="O2307" s="38"/>
      <c r="P2307" s="39"/>
    </row>
    <row r="2308" spans="1:16" ht="9.75" customHeight="1">
      <c r="A2308" s="5"/>
      <c r="B2308" s="33" t="s">
        <v>258</v>
      </c>
      <c r="C2308" s="33"/>
      <c r="D2308" s="34"/>
      <c r="E2308" s="35"/>
      <c r="F2308" s="35"/>
      <c r="G2308" s="35"/>
      <c r="H2308" s="35"/>
      <c r="I2308" s="35"/>
      <c r="J2308" s="35"/>
      <c r="K2308" s="35"/>
      <c r="L2308" s="35"/>
      <c r="M2308" s="36"/>
      <c r="N2308" s="37"/>
      <c r="O2308" s="38"/>
      <c r="P2308" s="39"/>
    </row>
    <row r="2309" spans="1:16" ht="9.75" customHeight="1">
      <c r="A2309" s="5"/>
      <c r="B2309" s="33" t="s">
        <v>258</v>
      </c>
      <c r="C2309" s="33"/>
      <c r="D2309" s="34"/>
      <c r="E2309" s="35"/>
      <c r="F2309" s="35"/>
      <c r="G2309" s="35"/>
      <c r="H2309" s="35"/>
      <c r="I2309" s="35"/>
      <c r="J2309" s="35"/>
      <c r="K2309" s="35"/>
      <c r="L2309" s="35"/>
      <c r="M2309" s="36"/>
      <c r="N2309" s="37"/>
      <c r="O2309" s="38"/>
      <c r="P2309" s="39"/>
    </row>
    <row r="2310" spans="1:16" ht="9.75" customHeight="1">
      <c r="A2310" s="5"/>
      <c r="B2310" s="33" t="s">
        <v>258</v>
      </c>
      <c r="C2310" s="33"/>
      <c r="D2310" s="34"/>
      <c r="E2310" s="35"/>
      <c r="F2310" s="35"/>
      <c r="G2310" s="35"/>
      <c r="H2310" s="35"/>
      <c r="I2310" s="35"/>
      <c r="J2310" s="35"/>
      <c r="K2310" s="35"/>
      <c r="L2310" s="35"/>
      <c r="M2310" s="36"/>
      <c r="N2310" s="37"/>
      <c r="O2310" s="38"/>
      <c r="P2310" s="39"/>
    </row>
    <row r="2311" spans="1:16" ht="9.75" customHeight="1">
      <c r="A2311" s="5"/>
      <c r="B2311" s="33" t="s">
        <v>258</v>
      </c>
      <c r="C2311" s="33"/>
      <c r="D2311" s="34"/>
      <c r="E2311" s="35"/>
      <c r="F2311" s="35"/>
      <c r="G2311" s="35"/>
      <c r="H2311" s="35"/>
      <c r="I2311" s="35"/>
      <c r="J2311" s="35"/>
      <c r="K2311" s="35"/>
      <c r="L2311" s="35"/>
      <c r="M2311" s="36"/>
      <c r="N2311" s="37"/>
      <c r="O2311" s="38"/>
      <c r="P2311" s="39"/>
    </row>
    <row r="2312" spans="1:16" ht="9.75" customHeight="1">
      <c r="A2312" s="5"/>
      <c r="B2312" s="33" t="s">
        <v>258</v>
      </c>
      <c r="C2312" s="33"/>
      <c r="D2312" s="34"/>
      <c r="E2312" s="35"/>
      <c r="F2312" s="35"/>
      <c r="G2312" s="35"/>
      <c r="H2312" s="35"/>
      <c r="I2312" s="35"/>
      <c r="J2312" s="35"/>
      <c r="K2312" s="35"/>
      <c r="L2312" s="35"/>
      <c r="M2312" s="36"/>
      <c r="N2312" s="37"/>
      <c r="O2312" s="38"/>
      <c r="P2312" s="39"/>
    </row>
    <row r="2313" spans="1:16" ht="9.75" customHeight="1">
      <c r="A2313" s="5"/>
      <c r="B2313" s="33" t="s">
        <v>258</v>
      </c>
      <c r="C2313" s="33"/>
      <c r="D2313" s="34"/>
      <c r="E2313" s="35"/>
      <c r="F2313" s="35"/>
      <c r="G2313" s="35"/>
      <c r="H2313" s="35"/>
      <c r="I2313" s="35"/>
      <c r="J2313" s="35"/>
      <c r="K2313" s="35"/>
      <c r="L2313" s="35"/>
      <c r="M2313" s="36"/>
      <c r="N2313" s="37"/>
      <c r="O2313" s="38"/>
      <c r="P2313" s="39"/>
    </row>
    <row r="2314" spans="1:16" ht="9.75" customHeight="1">
      <c r="A2314" s="5"/>
      <c r="B2314" s="33" t="s">
        <v>93</v>
      </c>
      <c r="C2314" s="33">
        <v>1</v>
      </c>
      <c r="D2314" s="34">
        <v>1</v>
      </c>
      <c r="E2314" s="35">
        <v>1</v>
      </c>
      <c r="F2314" s="35">
        <v>1</v>
      </c>
      <c r="G2314" s="35">
        <v>1</v>
      </c>
      <c r="H2314" s="35">
        <v>1</v>
      </c>
      <c r="I2314" s="35">
        <v>1</v>
      </c>
      <c r="J2314" s="35">
        <v>1</v>
      </c>
      <c r="K2314" s="35">
        <v>1</v>
      </c>
      <c r="L2314" s="35">
        <v>1</v>
      </c>
      <c r="M2314" s="36">
        <v>1</v>
      </c>
      <c r="N2314" s="37">
        <f>MIN(D2314:M2314)</f>
        <v>1</v>
      </c>
      <c r="O2314" s="38">
        <f>C2314-N2314</f>
        <v>0</v>
      </c>
      <c r="P2314" s="39">
        <f>O2314/C2314</f>
        <v>0</v>
      </c>
    </row>
    <row r="2315" spans="1:16" ht="9.75" customHeight="1">
      <c r="A2315" s="5"/>
      <c r="B2315" s="33" t="s">
        <v>254</v>
      </c>
      <c r="C2315" s="33"/>
      <c r="D2315" s="34"/>
      <c r="E2315" s="35"/>
      <c r="F2315" s="35"/>
      <c r="G2315" s="35"/>
      <c r="H2315" s="35"/>
      <c r="I2315" s="35"/>
      <c r="J2315" s="35"/>
      <c r="K2315" s="35"/>
      <c r="L2315" s="35"/>
      <c r="M2315" s="36"/>
      <c r="N2315" s="37"/>
      <c r="O2315" s="38"/>
      <c r="P2315" s="39"/>
    </row>
    <row r="2316" spans="1:16" ht="9.75" customHeight="1">
      <c r="A2316" s="5"/>
      <c r="B2316" s="33" t="s">
        <v>255</v>
      </c>
      <c r="C2316" s="33"/>
      <c r="D2316" s="34"/>
      <c r="E2316" s="35"/>
      <c r="F2316" s="35"/>
      <c r="G2316" s="35"/>
      <c r="H2316" s="35"/>
      <c r="I2316" s="35"/>
      <c r="J2316" s="35"/>
      <c r="K2316" s="35"/>
      <c r="L2316" s="35"/>
      <c r="M2316" s="36"/>
      <c r="N2316" s="37"/>
      <c r="O2316" s="38"/>
      <c r="P2316" s="39"/>
    </row>
    <row r="2317" spans="1:16" ht="9.75" customHeight="1">
      <c r="A2317" s="5"/>
      <c r="B2317" s="33" t="s">
        <v>5</v>
      </c>
      <c r="C2317" s="33"/>
      <c r="D2317" s="34"/>
      <c r="E2317" s="35"/>
      <c r="F2317" s="35"/>
      <c r="G2317" s="35"/>
      <c r="H2317" s="35"/>
      <c r="I2317" s="35"/>
      <c r="J2317" s="35"/>
      <c r="K2317" s="35"/>
      <c r="L2317" s="35"/>
      <c r="M2317" s="36"/>
      <c r="N2317" s="37"/>
      <c r="O2317" s="38"/>
      <c r="P2317" s="39"/>
    </row>
    <row r="2318" spans="1:16" ht="9.75" customHeight="1">
      <c r="A2318" s="40"/>
      <c r="B2318" s="41" t="s">
        <v>6</v>
      </c>
      <c r="C2318" s="41">
        <f aca="true" t="shared" si="156" ref="C2318:M2318">SUM(C2302:C2317)</f>
        <v>44</v>
      </c>
      <c r="D2318" s="42">
        <f t="shared" si="156"/>
        <v>42</v>
      </c>
      <c r="E2318" s="43">
        <f t="shared" si="156"/>
        <v>42</v>
      </c>
      <c r="F2318" s="43">
        <f t="shared" si="156"/>
        <v>29</v>
      </c>
      <c r="G2318" s="43">
        <f t="shared" si="156"/>
        <v>22</v>
      </c>
      <c r="H2318" s="43">
        <f t="shared" si="156"/>
        <v>21</v>
      </c>
      <c r="I2318" s="43">
        <f t="shared" si="156"/>
        <v>21</v>
      </c>
      <c r="J2318" s="43">
        <f t="shared" si="156"/>
        <v>21</v>
      </c>
      <c r="K2318" s="43">
        <f t="shared" si="156"/>
        <v>22</v>
      </c>
      <c r="L2318" s="43">
        <f t="shared" si="156"/>
        <v>22</v>
      </c>
      <c r="M2318" s="44">
        <f t="shared" si="156"/>
        <v>27</v>
      </c>
      <c r="N2318" s="45">
        <f>MIN(D2318:M2318)</f>
        <v>21</v>
      </c>
      <c r="O2318" s="46">
        <f>C2318-N2318</f>
        <v>23</v>
      </c>
      <c r="P2318" s="47">
        <f>O2318/C2318</f>
        <v>0.5227272727272727</v>
      </c>
    </row>
    <row r="2319" spans="1:16" ht="9.75" customHeight="1">
      <c r="A2319" s="32" t="s">
        <v>121</v>
      </c>
      <c r="B2319" s="48" t="s">
        <v>0</v>
      </c>
      <c r="C2319" s="48"/>
      <c r="D2319" s="49"/>
      <c r="E2319" s="50"/>
      <c r="F2319" s="50"/>
      <c r="G2319" s="50"/>
      <c r="H2319" s="50"/>
      <c r="I2319" s="50"/>
      <c r="J2319" s="50"/>
      <c r="K2319" s="50"/>
      <c r="L2319" s="50"/>
      <c r="M2319" s="51"/>
      <c r="N2319" s="52"/>
      <c r="O2319" s="53"/>
      <c r="P2319" s="54"/>
    </row>
    <row r="2320" spans="1:16" ht="9.75" customHeight="1">
      <c r="A2320" s="5"/>
      <c r="B2320" s="33" t="s">
        <v>1</v>
      </c>
      <c r="C2320" s="33">
        <v>53</v>
      </c>
      <c r="D2320" s="34">
        <v>16</v>
      </c>
      <c r="E2320" s="35">
        <v>3</v>
      </c>
      <c r="F2320" s="35">
        <v>0</v>
      </c>
      <c r="G2320" s="35">
        <v>0</v>
      </c>
      <c r="H2320" s="35">
        <v>1</v>
      </c>
      <c r="I2320" s="35">
        <v>1</v>
      </c>
      <c r="J2320" s="35">
        <v>3</v>
      </c>
      <c r="K2320" s="35">
        <v>6</v>
      </c>
      <c r="L2320" s="35">
        <v>13</v>
      </c>
      <c r="M2320" s="36">
        <v>31</v>
      </c>
      <c r="N2320" s="37">
        <f>MIN(D2320:M2320)</f>
        <v>0</v>
      </c>
      <c r="O2320" s="38">
        <f>C2320-N2320</f>
        <v>53</v>
      </c>
      <c r="P2320" s="39">
        <f>O2320/C2320</f>
        <v>1</v>
      </c>
    </row>
    <row r="2321" spans="1:16" ht="9.75" customHeight="1">
      <c r="A2321" s="5"/>
      <c r="B2321" s="33" t="s">
        <v>2</v>
      </c>
      <c r="C2321" s="33"/>
      <c r="D2321" s="34"/>
      <c r="E2321" s="35"/>
      <c r="F2321" s="35"/>
      <c r="G2321" s="35"/>
      <c r="H2321" s="35"/>
      <c r="I2321" s="35"/>
      <c r="J2321" s="35"/>
      <c r="K2321" s="35"/>
      <c r="L2321" s="35"/>
      <c r="M2321" s="36"/>
      <c r="N2321" s="37"/>
      <c r="O2321" s="38"/>
      <c r="P2321" s="39"/>
    </row>
    <row r="2322" spans="1:16" ht="9.75" customHeight="1">
      <c r="A2322" s="5"/>
      <c r="B2322" s="33" t="s">
        <v>460</v>
      </c>
      <c r="C2322" s="33"/>
      <c r="D2322" s="34"/>
      <c r="E2322" s="35"/>
      <c r="F2322" s="35"/>
      <c r="G2322" s="35"/>
      <c r="H2322" s="35"/>
      <c r="I2322" s="35"/>
      <c r="J2322" s="35"/>
      <c r="K2322" s="35"/>
      <c r="L2322" s="35"/>
      <c r="M2322" s="36"/>
      <c r="N2322" s="37"/>
      <c r="O2322" s="38"/>
      <c r="P2322" s="39"/>
    </row>
    <row r="2323" spans="1:16" ht="9.75" customHeight="1">
      <c r="A2323" s="5"/>
      <c r="B2323" s="33" t="s">
        <v>460</v>
      </c>
      <c r="C2323" s="33"/>
      <c r="D2323" s="34"/>
      <c r="E2323" s="35"/>
      <c r="F2323" s="35"/>
      <c r="G2323" s="35"/>
      <c r="H2323" s="35"/>
      <c r="I2323" s="35"/>
      <c r="J2323" s="35"/>
      <c r="K2323" s="35"/>
      <c r="L2323" s="35"/>
      <c r="M2323" s="36"/>
      <c r="N2323" s="37"/>
      <c r="O2323" s="38"/>
      <c r="P2323" s="39"/>
    </row>
    <row r="2324" spans="1:16" ht="9.75" customHeight="1">
      <c r="A2324" s="5"/>
      <c r="B2324" s="33" t="s">
        <v>4</v>
      </c>
      <c r="C2324" s="33"/>
      <c r="D2324" s="34"/>
      <c r="E2324" s="35"/>
      <c r="F2324" s="35"/>
      <c r="G2324" s="35"/>
      <c r="H2324" s="35"/>
      <c r="I2324" s="35"/>
      <c r="J2324" s="35"/>
      <c r="K2324" s="35"/>
      <c r="L2324" s="35"/>
      <c r="M2324" s="36"/>
      <c r="N2324" s="37"/>
      <c r="O2324" s="38"/>
      <c r="P2324" s="39"/>
    </row>
    <row r="2325" spans="1:16" ht="9.75" customHeight="1">
      <c r="A2325" s="5"/>
      <c r="B2325" s="33" t="s">
        <v>258</v>
      </c>
      <c r="C2325" s="33"/>
      <c r="D2325" s="34"/>
      <c r="E2325" s="35"/>
      <c r="F2325" s="35"/>
      <c r="G2325" s="35"/>
      <c r="H2325" s="35"/>
      <c r="I2325" s="35"/>
      <c r="J2325" s="35"/>
      <c r="K2325" s="35"/>
      <c r="L2325" s="35"/>
      <c r="M2325" s="36"/>
      <c r="N2325" s="37"/>
      <c r="O2325" s="38"/>
      <c r="P2325" s="39"/>
    </row>
    <row r="2326" spans="1:16" ht="9.75" customHeight="1">
      <c r="A2326" s="5"/>
      <c r="B2326" s="33" t="s">
        <v>258</v>
      </c>
      <c r="C2326" s="33"/>
      <c r="D2326" s="34"/>
      <c r="E2326" s="35"/>
      <c r="F2326" s="35"/>
      <c r="G2326" s="35"/>
      <c r="H2326" s="35"/>
      <c r="I2326" s="35"/>
      <c r="J2326" s="35"/>
      <c r="K2326" s="35"/>
      <c r="L2326" s="35"/>
      <c r="M2326" s="36"/>
      <c r="N2326" s="37"/>
      <c r="O2326" s="38"/>
      <c r="P2326" s="39"/>
    </row>
    <row r="2327" spans="1:16" ht="9.75" customHeight="1">
      <c r="A2327" s="5"/>
      <c r="B2327" s="33" t="s">
        <v>258</v>
      </c>
      <c r="C2327" s="33"/>
      <c r="D2327" s="34"/>
      <c r="E2327" s="35"/>
      <c r="F2327" s="35"/>
      <c r="G2327" s="35"/>
      <c r="H2327" s="35"/>
      <c r="I2327" s="35"/>
      <c r="J2327" s="35"/>
      <c r="K2327" s="35"/>
      <c r="L2327" s="35"/>
      <c r="M2327" s="36"/>
      <c r="N2327" s="37"/>
      <c r="O2327" s="38"/>
      <c r="P2327" s="39"/>
    </row>
    <row r="2328" spans="1:16" ht="9.75" customHeight="1">
      <c r="A2328" s="5"/>
      <c r="B2328" s="33" t="s">
        <v>258</v>
      </c>
      <c r="C2328" s="33"/>
      <c r="D2328" s="34"/>
      <c r="E2328" s="35"/>
      <c r="F2328" s="35"/>
      <c r="G2328" s="35"/>
      <c r="H2328" s="35"/>
      <c r="I2328" s="35"/>
      <c r="J2328" s="35"/>
      <c r="K2328" s="35"/>
      <c r="L2328" s="35"/>
      <c r="M2328" s="36"/>
      <c r="N2328" s="37"/>
      <c r="O2328" s="38"/>
      <c r="P2328" s="39"/>
    </row>
    <row r="2329" spans="1:16" ht="9.75" customHeight="1">
      <c r="A2329" s="5"/>
      <c r="B2329" s="33" t="s">
        <v>258</v>
      </c>
      <c r="C2329" s="33"/>
      <c r="D2329" s="34"/>
      <c r="E2329" s="35"/>
      <c r="F2329" s="35"/>
      <c r="G2329" s="35"/>
      <c r="H2329" s="35"/>
      <c r="I2329" s="35"/>
      <c r="J2329" s="35"/>
      <c r="K2329" s="35"/>
      <c r="L2329" s="35"/>
      <c r="M2329" s="36"/>
      <c r="N2329" s="37"/>
      <c r="O2329" s="38"/>
      <c r="P2329" s="39"/>
    </row>
    <row r="2330" spans="1:16" ht="9.75" customHeight="1">
      <c r="A2330" s="5"/>
      <c r="B2330" s="33" t="s">
        <v>258</v>
      </c>
      <c r="C2330" s="33"/>
      <c r="D2330" s="34"/>
      <c r="E2330" s="35"/>
      <c r="F2330" s="35"/>
      <c r="G2330" s="35"/>
      <c r="H2330" s="35"/>
      <c r="I2330" s="35"/>
      <c r="J2330" s="35"/>
      <c r="K2330" s="35"/>
      <c r="L2330" s="35"/>
      <c r="M2330" s="36"/>
      <c r="N2330" s="37"/>
      <c r="O2330" s="38"/>
      <c r="P2330" s="39"/>
    </row>
    <row r="2331" spans="1:16" ht="9.75" customHeight="1">
      <c r="A2331" s="5"/>
      <c r="B2331" s="33" t="s">
        <v>93</v>
      </c>
      <c r="C2331" s="33">
        <v>2</v>
      </c>
      <c r="D2331" s="34">
        <v>1</v>
      </c>
      <c r="E2331" s="35">
        <v>1</v>
      </c>
      <c r="F2331" s="35">
        <v>1</v>
      </c>
      <c r="G2331" s="35">
        <v>1</v>
      </c>
      <c r="H2331" s="35">
        <v>0</v>
      </c>
      <c r="I2331" s="35">
        <v>0</v>
      </c>
      <c r="J2331" s="35">
        <v>0</v>
      </c>
      <c r="K2331" s="35">
        <v>1</v>
      </c>
      <c r="L2331" s="35">
        <v>1</v>
      </c>
      <c r="M2331" s="36">
        <v>1</v>
      </c>
      <c r="N2331" s="37">
        <f>MIN(D2331:M2331)</f>
        <v>0</v>
      </c>
      <c r="O2331" s="38">
        <f>C2331-N2331</f>
        <v>2</v>
      </c>
      <c r="P2331" s="39">
        <f>O2331/C2331</f>
        <v>1</v>
      </c>
    </row>
    <row r="2332" spans="1:16" ht="9.75" customHeight="1">
      <c r="A2332" s="5"/>
      <c r="B2332" s="33" t="s">
        <v>254</v>
      </c>
      <c r="C2332" s="33"/>
      <c r="D2332" s="34"/>
      <c r="E2332" s="35"/>
      <c r="F2332" s="35"/>
      <c r="G2332" s="35"/>
      <c r="H2332" s="35"/>
      <c r="I2332" s="35"/>
      <c r="J2332" s="35"/>
      <c r="K2332" s="35"/>
      <c r="L2332" s="35"/>
      <c r="M2332" s="36"/>
      <c r="N2332" s="37"/>
      <c r="O2332" s="38"/>
      <c r="P2332" s="39"/>
    </row>
    <row r="2333" spans="1:16" ht="9.75" customHeight="1">
      <c r="A2333" s="5"/>
      <c r="B2333" s="33" t="s">
        <v>255</v>
      </c>
      <c r="C2333" s="33"/>
      <c r="D2333" s="34"/>
      <c r="E2333" s="35"/>
      <c r="F2333" s="35"/>
      <c r="G2333" s="35"/>
      <c r="H2333" s="35"/>
      <c r="I2333" s="35"/>
      <c r="J2333" s="35"/>
      <c r="K2333" s="35"/>
      <c r="L2333" s="35"/>
      <c r="M2333" s="36"/>
      <c r="N2333" s="37"/>
      <c r="O2333" s="38"/>
      <c r="P2333" s="39"/>
    </row>
    <row r="2334" spans="1:16" ht="9.75" customHeight="1">
      <c r="A2334" s="5"/>
      <c r="B2334" s="33" t="s">
        <v>5</v>
      </c>
      <c r="C2334" s="33"/>
      <c r="D2334" s="34"/>
      <c r="E2334" s="35"/>
      <c r="F2334" s="35"/>
      <c r="G2334" s="35"/>
      <c r="H2334" s="35"/>
      <c r="I2334" s="35"/>
      <c r="J2334" s="35"/>
      <c r="K2334" s="35"/>
      <c r="L2334" s="35"/>
      <c r="M2334" s="36"/>
      <c r="N2334" s="37"/>
      <c r="O2334" s="38"/>
      <c r="P2334" s="39"/>
    </row>
    <row r="2335" spans="1:16" ht="9.75" customHeight="1">
      <c r="A2335" s="40"/>
      <c r="B2335" s="41" t="s">
        <v>6</v>
      </c>
      <c r="C2335" s="41">
        <f aca="true" t="shared" si="157" ref="C2335:M2335">SUM(C2319:C2334)</f>
        <v>55</v>
      </c>
      <c r="D2335" s="42">
        <f t="shared" si="157"/>
        <v>17</v>
      </c>
      <c r="E2335" s="43">
        <f t="shared" si="157"/>
        <v>4</v>
      </c>
      <c r="F2335" s="43">
        <f t="shared" si="157"/>
        <v>1</v>
      </c>
      <c r="G2335" s="43">
        <f t="shared" si="157"/>
        <v>1</v>
      </c>
      <c r="H2335" s="43">
        <f t="shared" si="157"/>
        <v>1</v>
      </c>
      <c r="I2335" s="43">
        <f t="shared" si="157"/>
        <v>1</v>
      </c>
      <c r="J2335" s="43">
        <f t="shared" si="157"/>
        <v>3</v>
      </c>
      <c r="K2335" s="43">
        <f t="shared" si="157"/>
        <v>7</v>
      </c>
      <c r="L2335" s="43">
        <f t="shared" si="157"/>
        <v>14</v>
      </c>
      <c r="M2335" s="44">
        <f t="shared" si="157"/>
        <v>32</v>
      </c>
      <c r="N2335" s="45">
        <f>MIN(D2335:M2335)</f>
        <v>1</v>
      </c>
      <c r="O2335" s="46">
        <f>C2335-N2335</f>
        <v>54</v>
      </c>
      <c r="P2335" s="47">
        <f>O2335/C2335</f>
        <v>0.9818181818181818</v>
      </c>
    </row>
    <row r="2336" spans="1:16" ht="9.75" customHeight="1">
      <c r="A2336" s="32" t="s">
        <v>122</v>
      </c>
      <c r="B2336" s="48" t="s">
        <v>0</v>
      </c>
      <c r="C2336" s="48"/>
      <c r="D2336" s="49"/>
      <c r="E2336" s="50"/>
      <c r="F2336" s="50"/>
      <c r="G2336" s="50"/>
      <c r="H2336" s="50"/>
      <c r="I2336" s="50"/>
      <c r="J2336" s="50"/>
      <c r="K2336" s="50"/>
      <c r="L2336" s="50"/>
      <c r="M2336" s="51"/>
      <c r="N2336" s="52"/>
      <c r="O2336" s="53"/>
      <c r="P2336" s="54"/>
    </row>
    <row r="2337" spans="1:16" ht="9.75" customHeight="1">
      <c r="A2337" s="5"/>
      <c r="B2337" s="33" t="s">
        <v>1</v>
      </c>
      <c r="C2337" s="33">
        <v>85</v>
      </c>
      <c r="D2337" s="34">
        <v>12</v>
      </c>
      <c r="E2337" s="35">
        <v>1</v>
      </c>
      <c r="F2337" s="35">
        <v>0</v>
      </c>
      <c r="G2337" s="35">
        <v>0</v>
      </c>
      <c r="H2337" s="35">
        <v>0</v>
      </c>
      <c r="I2337" s="35">
        <v>1</v>
      </c>
      <c r="J2337" s="35">
        <v>2</v>
      </c>
      <c r="K2337" s="35">
        <v>5</v>
      </c>
      <c r="L2337" s="35">
        <v>19</v>
      </c>
      <c r="M2337" s="36">
        <v>45</v>
      </c>
      <c r="N2337" s="37">
        <f>MIN(D2337:M2337)</f>
        <v>0</v>
      </c>
      <c r="O2337" s="38">
        <f>C2337-N2337</f>
        <v>85</v>
      </c>
      <c r="P2337" s="39">
        <f>O2337/C2337</f>
        <v>1</v>
      </c>
    </row>
    <row r="2338" spans="1:16" ht="9.75" customHeight="1">
      <c r="A2338" s="5"/>
      <c r="B2338" s="33" t="s">
        <v>2</v>
      </c>
      <c r="C2338" s="33"/>
      <c r="D2338" s="34"/>
      <c r="E2338" s="35"/>
      <c r="F2338" s="35"/>
      <c r="G2338" s="35"/>
      <c r="H2338" s="35"/>
      <c r="I2338" s="35"/>
      <c r="J2338" s="35"/>
      <c r="K2338" s="35"/>
      <c r="L2338" s="35"/>
      <c r="M2338" s="36"/>
      <c r="N2338" s="37"/>
      <c r="O2338" s="38"/>
      <c r="P2338" s="39"/>
    </row>
    <row r="2339" spans="1:16" ht="9.75" customHeight="1">
      <c r="A2339" s="5"/>
      <c r="B2339" s="33" t="s">
        <v>460</v>
      </c>
      <c r="C2339" s="33"/>
      <c r="D2339" s="34"/>
      <c r="E2339" s="35"/>
      <c r="F2339" s="35"/>
      <c r="G2339" s="35"/>
      <c r="H2339" s="35"/>
      <c r="I2339" s="35"/>
      <c r="J2339" s="35"/>
      <c r="K2339" s="35"/>
      <c r="L2339" s="35"/>
      <c r="M2339" s="36"/>
      <c r="N2339" s="37"/>
      <c r="O2339" s="38"/>
      <c r="P2339" s="39"/>
    </row>
    <row r="2340" spans="1:16" ht="9.75" customHeight="1">
      <c r="A2340" s="5"/>
      <c r="B2340" s="33" t="s">
        <v>460</v>
      </c>
      <c r="C2340" s="33"/>
      <c r="D2340" s="34"/>
      <c r="E2340" s="35"/>
      <c r="F2340" s="35"/>
      <c r="G2340" s="35"/>
      <c r="H2340" s="35"/>
      <c r="I2340" s="35"/>
      <c r="J2340" s="35"/>
      <c r="K2340" s="35"/>
      <c r="L2340" s="35"/>
      <c r="M2340" s="36"/>
      <c r="N2340" s="37"/>
      <c r="O2340" s="38"/>
      <c r="P2340" s="39"/>
    </row>
    <row r="2341" spans="1:16" ht="9.75" customHeight="1">
      <c r="A2341" s="5"/>
      <c r="B2341" s="33" t="s">
        <v>4</v>
      </c>
      <c r="C2341" s="33"/>
      <c r="D2341" s="34"/>
      <c r="E2341" s="35"/>
      <c r="F2341" s="35"/>
      <c r="G2341" s="35"/>
      <c r="H2341" s="35"/>
      <c r="I2341" s="35"/>
      <c r="J2341" s="35"/>
      <c r="K2341" s="35"/>
      <c r="L2341" s="35"/>
      <c r="M2341" s="36"/>
      <c r="N2341" s="37"/>
      <c r="O2341" s="38"/>
      <c r="P2341" s="39"/>
    </row>
    <row r="2342" spans="1:16" ht="9.75" customHeight="1">
      <c r="A2342" s="5"/>
      <c r="B2342" s="33" t="s">
        <v>421</v>
      </c>
      <c r="C2342" s="33">
        <v>4</v>
      </c>
      <c r="D2342" s="34">
        <v>4</v>
      </c>
      <c r="E2342" s="35">
        <v>4</v>
      </c>
      <c r="F2342" s="35">
        <v>3</v>
      </c>
      <c r="G2342" s="35">
        <v>4</v>
      </c>
      <c r="H2342" s="35">
        <v>4</v>
      </c>
      <c r="I2342" s="35">
        <v>4</v>
      </c>
      <c r="J2342" s="35">
        <v>4</v>
      </c>
      <c r="K2342" s="35">
        <v>4</v>
      </c>
      <c r="L2342" s="35">
        <v>3</v>
      </c>
      <c r="M2342" s="36">
        <v>4</v>
      </c>
      <c r="N2342" s="37">
        <f>MIN(D2342:M2342)</f>
        <v>3</v>
      </c>
      <c r="O2342" s="38">
        <f>C2342-N2342</f>
        <v>1</v>
      </c>
      <c r="P2342" s="39">
        <f>O2342/C2342</f>
        <v>0.25</v>
      </c>
    </row>
    <row r="2343" spans="1:16" ht="9.75" customHeight="1">
      <c r="A2343" s="5"/>
      <c r="B2343" s="33" t="s">
        <v>258</v>
      </c>
      <c r="C2343" s="33"/>
      <c r="D2343" s="34"/>
      <c r="E2343" s="35"/>
      <c r="F2343" s="35"/>
      <c r="G2343" s="35"/>
      <c r="H2343" s="35"/>
      <c r="I2343" s="35"/>
      <c r="J2343" s="35"/>
      <c r="K2343" s="35"/>
      <c r="L2343" s="35"/>
      <c r="M2343" s="36"/>
      <c r="N2343" s="37"/>
      <c r="O2343" s="38"/>
      <c r="P2343" s="39"/>
    </row>
    <row r="2344" spans="1:16" ht="9.75" customHeight="1">
      <c r="A2344" s="5"/>
      <c r="B2344" s="33" t="s">
        <v>258</v>
      </c>
      <c r="C2344" s="33"/>
      <c r="D2344" s="34"/>
      <c r="E2344" s="35"/>
      <c r="F2344" s="35"/>
      <c r="G2344" s="35"/>
      <c r="H2344" s="35"/>
      <c r="I2344" s="35"/>
      <c r="J2344" s="35"/>
      <c r="K2344" s="35"/>
      <c r="L2344" s="35"/>
      <c r="M2344" s="36"/>
      <c r="N2344" s="37"/>
      <c r="O2344" s="38"/>
      <c r="P2344" s="39"/>
    </row>
    <row r="2345" spans="1:16" ht="9.75" customHeight="1">
      <c r="A2345" s="5"/>
      <c r="B2345" s="33" t="s">
        <v>258</v>
      </c>
      <c r="C2345" s="33"/>
      <c r="D2345" s="34"/>
      <c r="E2345" s="35"/>
      <c r="F2345" s="35"/>
      <c r="G2345" s="35"/>
      <c r="H2345" s="35"/>
      <c r="I2345" s="35"/>
      <c r="J2345" s="35"/>
      <c r="K2345" s="35"/>
      <c r="L2345" s="35"/>
      <c r="M2345" s="36"/>
      <c r="N2345" s="37"/>
      <c r="O2345" s="38"/>
      <c r="P2345" s="39"/>
    </row>
    <row r="2346" spans="1:16" ht="9.75" customHeight="1">
      <c r="A2346" s="5"/>
      <c r="B2346" s="33" t="s">
        <v>258</v>
      </c>
      <c r="C2346" s="33"/>
      <c r="D2346" s="34"/>
      <c r="E2346" s="35"/>
      <c r="F2346" s="35"/>
      <c r="G2346" s="35"/>
      <c r="H2346" s="35"/>
      <c r="I2346" s="35"/>
      <c r="J2346" s="35"/>
      <c r="K2346" s="35"/>
      <c r="L2346" s="35"/>
      <c r="M2346" s="36"/>
      <c r="N2346" s="37"/>
      <c r="O2346" s="38"/>
      <c r="P2346" s="39"/>
    </row>
    <row r="2347" spans="1:16" ht="9.75" customHeight="1">
      <c r="A2347" s="5"/>
      <c r="B2347" s="33" t="s">
        <v>258</v>
      </c>
      <c r="C2347" s="33"/>
      <c r="D2347" s="34"/>
      <c r="E2347" s="35"/>
      <c r="F2347" s="35"/>
      <c r="G2347" s="35"/>
      <c r="H2347" s="35"/>
      <c r="I2347" s="35"/>
      <c r="J2347" s="35"/>
      <c r="K2347" s="35"/>
      <c r="L2347" s="35"/>
      <c r="M2347" s="36"/>
      <c r="N2347" s="37"/>
      <c r="O2347" s="38"/>
      <c r="P2347" s="39"/>
    </row>
    <row r="2348" spans="1:16" ht="9.75" customHeight="1">
      <c r="A2348" s="5"/>
      <c r="B2348" s="33" t="s">
        <v>93</v>
      </c>
      <c r="C2348" s="33">
        <v>2</v>
      </c>
      <c r="D2348" s="34">
        <v>1</v>
      </c>
      <c r="E2348" s="35">
        <v>1</v>
      </c>
      <c r="F2348" s="35">
        <v>1</v>
      </c>
      <c r="G2348" s="35">
        <v>1</v>
      </c>
      <c r="H2348" s="35">
        <v>1</v>
      </c>
      <c r="I2348" s="35">
        <v>1</v>
      </c>
      <c r="J2348" s="35">
        <v>1</v>
      </c>
      <c r="K2348" s="35">
        <v>1</v>
      </c>
      <c r="L2348" s="35">
        <v>1</v>
      </c>
      <c r="M2348" s="36">
        <v>1</v>
      </c>
      <c r="N2348" s="37">
        <f>MIN(D2348:M2348)</f>
        <v>1</v>
      </c>
      <c r="O2348" s="38">
        <f>C2348-N2348</f>
        <v>1</v>
      </c>
      <c r="P2348" s="39">
        <f>O2348/C2348</f>
        <v>0.5</v>
      </c>
    </row>
    <row r="2349" spans="1:16" ht="9.75" customHeight="1">
      <c r="A2349" s="5"/>
      <c r="B2349" s="33" t="s">
        <v>254</v>
      </c>
      <c r="C2349" s="33"/>
      <c r="D2349" s="34"/>
      <c r="E2349" s="35"/>
      <c r="F2349" s="35"/>
      <c r="G2349" s="35"/>
      <c r="H2349" s="35"/>
      <c r="I2349" s="35"/>
      <c r="J2349" s="35"/>
      <c r="K2349" s="35"/>
      <c r="L2349" s="35"/>
      <c r="M2349" s="36"/>
      <c r="N2349" s="37"/>
      <c r="O2349" s="38"/>
      <c r="P2349" s="39"/>
    </row>
    <row r="2350" spans="1:16" ht="9.75" customHeight="1">
      <c r="A2350" s="5"/>
      <c r="B2350" s="33" t="s">
        <v>255</v>
      </c>
      <c r="C2350" s="33"/>
      <c r="D2350" s="34"/>
      <c r="E2350" s="35"/>
      <c r="F2350" s="35"/>
      <c r="G2350" s="35"/>
      <c r="H2350" s="35"/>
      <c r="I2350" s="35"/>
      <c r="J2350" s="35"/>
      <c r="K2350" s="35"/>
      <c r="L2350" s="35"/>
      <c r="M2350" s="36"/>
      <c r="N2350" s="37"/>
      <c r="O2350" s="38"/>
      <c r="P2350" s="39"/>
    </row>
    <row r="2351" spans="1:16" ht="9.75" customHeight="1">
      <c r="A2351" s="5"/>
      <c r="B2351" s="33" t="s">
        <v>5</v>
      </c>
      <c r="C2351" s="33"/>
      <c r="D2351" s="34"/>
      <c r="E2351" s="35"/>
      <c r="F2351" s="35"/>
      <c r="G2351" s="35"/>
      <c r="H2351" s="35"/>
      <c r="I2351" s="35"/>
      <c r="J2351" s="35"/>
      <c r="K2351" s="35"/>
      <c r="L2351" s="35"/>
      <c r="M2351" s="36"/>
      <c r="N2351" s="37"/>
      <c r="O2351" s="38"/>
      <c r="P2351" s="39"/>
    </row>
    <row r="2352" spans="1:16" ht="9.75" customHeight="1">
      <c r="A2352" s="40"/>
      <c r="B2352" s="41" t="s">
        <v>6</v>
      </c>
      <c r="C2352" s="41">
        <f aca="true" t="shared" si="158" ref="C2352:M2352">SUM(C2336:C2351)</f>
        <v>91</v>
      </c>
      <c r="D2352" s="42">
        <f t="shared" si="158"/>
        <v>17</v>
      </c>
      <c r="E2352" s="43">
        <f t="shared" si="158"/>
        <v>6</v>
      </c>
      <c r="F2352" s="43">
        <f t="shared" si="158"/>
        <v>4</v>
      </c>
      <c r="G2352" s="43">
        <f t="shared" si="158"/>
        <v>5</v>
      </c>
      <c r="H2352" s="43">
        <f t="shared" si="158"/>
        <v>5</v>
      </c>
      <c r="I2352" s="43">
        <f t="shared" si="158"/>
        <v>6</v>
      </c>
      <c r="J2352" s="43">
        <f t="shared" si="158"/>
        <v>7</v>
      </c>
      <c r="K2352" s="43">
        <f t="shared" si="158"/>
        <v>10</v>
      </c>
      <c r="L2352" s="43">
        <f t="shared" si="158"/>
        <v>23</v>
      </c>
      <c r="M2352" s="44">
        <f t="shared" si="158"/>
        <v>50</v>
      </c>
      <c r="N2352" s="45">
        <f>MIN(D2352:M2352)</f>
        <v>4</v>
      </c>
      <c r="O2352" s="46">
        <f>C2352-N2352</f>
        <v>87</v>
      </c>
      <c r="P2352" s="47">
        <f>O2352/C2352</f>
        <v>0.9560439560439561</v>
      </c>
    </row>
    <row r="2353" spans="1:16" ht="9.75" customHeight="1">
      <c r="A2353" s="32" t="s">
        <v>123</v>
      </c>
      <c r="B2353" s="48" t="s">
        <v>0</v>
      </c>
      <c r="C2353" s="48"/>
      <c r="D2353" s="49"/>
      <c r="E2353" s="50"/>
      <c r="F2353" s="50"/>
      <c r="G2353" s="50"/>
      <c r="H2353" s="50"/>
      <c r="I2353" s="50"/>
      <c r="J2353" s="50"/>
      <c r="K2353" s="50"/>
      <c r="L2353" s="50"/>
      <c r="M2353" s="51"/>
      <c r="N2353" s="52"/>
      <c r="O2353" s="53"/>
      <c r="P2353" s="54"/>
    </row>
    <row r="2354" spans="1:16" ht="9.75" customHeight="1">
      <c r="A2354" s="5"/>
      <c r="B2354" s="33" t="s">
        <v>1</v>
      </c>
      <c r="C2354" s="33">
        <v>98</v>
      </c>
      <c r="D2354" s="34">
        <v>33</v>
      </c>
      <c r="E2354" s="35">
        <v>3</v>
      </c>
      <c r="F2354" s="35">
        <v>1</v>
      </c>
      <c r="G2354" s="35">
        <v>1</v>
      </c>
      <c r="H2354" s="35">
        <v>2</v>
      </c>
      <c r="I2354" s="35">
        <v>3</v>
      </c>
      <c r="J2354" s="35">
        <v>6</v>
      </c>
      <c r="K2354" s="35">
        <v>11</v>
      </c>
      <c r="L2354" s="35">
        <v>27</v>
      </c>
      <c r="M2354" s="36">
        <v>59</v>
      </c>
      <c r="N2354" s="37">
        <f>MIN(D2354:M2354)</f>
        <v>1</v>
      </c>
      <c r="O2354" s="38">
        <f>C2354-N2354</f>
        <v>97</v>
      </c>
      <c r="P2354" s="39">
        <f>O2354/C2354</f>
        <v>0.9897959183673469</v>
      </c>
    </row>
    <row r="2355" spans="1:16" ht="9.75" customHeight="1">
      <c r="A2355" s="5"/>
      <c r="B2355" s="33" t="s">
        <v>2</v>
      </c>
      <c r="C2355" s="33"/>
      <c r="D2355" s="34"/>
      <c r="E2355" s="35"/>
      <c r="F2355" s="35"/>
      <c r="G2355" s="35"/>
      <c r="H2355" s="35"/>
      <c r="I2355" s="35"/>
      <c r="J2355" s="35"/>
      <c r="K2355" s="35"/>
      <c r="L2355" s="35"/>
      <c r="M2355" s="36"/>
      <c r="N2355" s="37"/>
      <c r="O2355" s="38"/>
      <c r="P2355" s="39"/>
    </row>
    <row r="2356" spans="1:16" ht="9.75" customHeight="1">
      <c r="A2356" s="5"/>
      <c r="B2356" s="33" t="s">
        <v>460</v>
      </c>
      <c r="C2356" s="33"/>
      <c r="D2356" s="34"/>
      <c r="E2356" s="35"/>
      <c r="F2356" s="35"/>
      <c r="G2356" s="35"/>
      <c r="H2356" s="35"/>
      <c r="I2356" s="35"/>
      <c r="J2356" s="35"/>
      <c r="K2356" s="35"/>
      <c r="L2356" s="35"/>
      <c r="M2356" s="36"/>
      <c r="N2356" s="37"/>
      <c r="O2356" s="38"/>
      <c r="P2356" s="39"/>
    </row>
    <row r="2357" spans="1:16" ht="9.75" customHeight="1">
      <c r="A2357" s="5"/>
      <c r="B2357" s="33" t="s">
        <v>460</v>
      </c>
      <c r="C2357" s="33"/>
      <c r="D2357" s="34"/>
      <c r="E2357" s="35"/>
      <c r="F2357" s="35"/>
      <c r="G2357" s="35"/>
      <c r="H2357" s="35"/>
      <c r="I2357" s="35"/>
      <c r="J2357" s="35"/>
      <c r="K2357" s="35"/>
      <c r="L2357" s="35"/>
      <c r="M2357" s="36"/>
      <c r="N2357" s="37"/>
      <c r="O2357" s="38"/>
      <c r="P2357" s="39"/>
    </row>
    <row r="2358" spans="1:16" ht="9.75" customHeight="1">
      <c r="A2358" s="5"/>
      <c r="B2358" s="33" t="s">
        <v>4</v>
      </c>
      <c r="C2358" s="33"/>
      <c r="D2358" s="34"/>
      <c r="E2358" s="35"/>
      <c r="F2358" s="35"/>
      <c r="G2358" s="35"/>
      <c r="H2358" s="35"/>
      <c r="I2358" s="35"/>
      <c r="J2358" s="35"/>
      <c r="K2358" s="35"/>
      <c r="L2358" s="35"/>
      <c r="M2358" s="36"/>
      <c r="N2358" s="37"/>
      <c r="O2358" s="38"/>
      <c r="P2358" s="39"/>
    </row>
    <row r="2359" spans="1:16" ht="9.75" customHeight="1">
      <c r="A2359" s="5"/>
      <c r="B2359" s="33" t="s">
        <v>467</v>
      </c>
      <c r="C2359" s="33">
        <v>2</v>
      </c>
      <c r="D2359" s="34">
        <v>0</v>
      </c>
      <c r="E2359" s="35">
        <v>0</v>
      </c>
      <c r="F2359" s="35">
        <v>1</v>
      </c>
      <c r="G2359" s="35">
        <v>0</v>
      </c>
      <c r="H2359" s="35">
        <v>0</v>
      </c>
      <c r="I2359" s="35">
        <v>0</v>
      </c>
      <c r="J2359" s="35">
        <v>0</v>
      </c>
      <c r="K2359" s="35">
        <v>0</v>
      </c>
      <c r="L2359" s="35">
        <v>0</v>
      </c>
      <c r="M2359" s="36">
        <v>0</v>
      </c>
      <c r="N2359" s="37">
        <f>MIN(D2359:M2359)</f>
        <v>0</v>
      </c>
      <c r="O2359" s="38">
        <f>C2359-N2359</f>
        <v>2</v>
      </c>
      <c r="P2359" s="39">
        <f>O2359/C2359</f>
        <v>1</v>
      </c>
    </row>
    <row r="2360" spans="1:16" ht="9.75" customHeight="1">
      <c r="A2360" s="5"/>
      <c r="B2360" s="33" t="s">
        <v>258</v>
      </c>
      <c r="C2360" s="33"/>
      <c r="D2360" s="34"/>
      <c r="E2360" s="35"/>
      <c r="F2360" s="35"/>
      <c r="G2360" s="35"/>
      <c r="H2360" s="35"/>
      <c r="I2360" s="35"/>
      <c r="J2360" s="35"/>
      <c r="K2360" s="35"/>
      <c r="L2360" s="35"/>
      <c r="M2360" s="36"/>
      <c r="N2360" s="37"/>
      <c r="O2360" s="38"/>
      <c r="P2360" s="39"/>
    </row>
    <row r="2361" spans="1:16" ht="9.75" customHeight="1">
      <c r="A2361" s="5"/>
      <c r="B2361" s="33" t="s">
        <v>258</v>
      </c>
      <c r="C2361" s="33"/>
      <c r="D2361" s="34"/>
      <c r="E2361" s="35"/>
      <c r="F2361" s="35"/>
      <c r="G2361" s="35"/>
      <c r="H2361" s="35"/>
      <c r="I2361" s="35"/>
      <c r="J2361" s="35"/>
      <c r="K2361" s="35"/>
      <c r="L2361" s="35"/>
      <c r="M2361" s="36"/>
      <c r="N2361" s="37"/>
      <c r="O2361" s="38"/>
      <c r="P2361" s="39"/>
    </row>
    <row r="2362" spans="1:16" ht="9.75" customHeight="1">
      <c r="A2362" s="5"/>
      <c r="B2362" s="33" t="s">
        <v>258</v>
      </c>
      <c r="C2362" s="33"/>
      <c r="D2362" s="34"/>
      <c r="E2362" s="35"/>
      <c r="F2362" s="35"/>
      <c r="G2362" s="35"/>
      <c r="H2362" s="35"/>
      <c r="I2362" s="35"/>
      <c r="J2362" s="35"/>
      <c r="K2362" s="35"/>
      <c r="L2362" s="35"/>
      <c r="M2362" s="36"/>
      <c r="N2362" s="37"/>
      <c r="O2362" s="38"/>
      <c r="P2362" s="39"/>
    </row>
    <row r="2363" spans="1:16" ht="9.75" customHeight="1">
      <c r="A2363" s="5"/>
      <c r="B2363" s="33" t="s">
        <v>258</v>
      </c>
      <c r="C2363" s="33"/>
      <c r="D2363" s="34"/>
      <c r="E2363" s="35"/>
      <c r="F2363" s="35"/>
      <c r="G2363" s="35"/>
      <c r="H2363" s="35"/>
      <c r="I2363" s="35"/>
      <c r="J2363" s="35"/>
      <c r="K2363" s="35"/>
      <c r="L2363" s="35"/>
      <c r="M2363" s="36"/>
      <c r="N2363" s="37"/>
      <c r="O2363" s="38"/>
      <c r="P2363" s="39"/>
    </row>
    <row r="2364" spans="1:16" ht="9.75" customHeight="1">
      <c r="A2364" s="5"/>
      <c r="B2364" s="33" t="s">
        <v>258</v>
      </c>
      <c r="C2364" s="33"/>
      <c r="D2364" s="34"/>
      <c r="E2364" s="35"/>
      <c r="F2364" s="35"/>
      <c r="G2364" s="35"/>
      <c r="H2364" s="35"/>
      <c r="I2364" s="35"/>
      <c r="J2364" s="35"/>
      <c r="K2364" s="35"/>
      <c r="L2364" s="35"/>
      <c r="M2364" s="36"/>
      <c r="N2364" s="37"/>
      <c r="O2364" s="38"/>
      <c r="P2364" s="39"/>
    </row>
    <row r="2365" spans="1:16" ht="9.75" customHeight="1">
      <c r="A2365" s="5"/>
      <c r="B2365" s="33" t="s">
        <v>93</v>
      </c>
      <c r="C2365" s="33"/>
      <c r="D2365" s="34"/>
      <c r="E2365" s="35"/>
      <c r="F2365" s="35"/>
      <c r="G2365" s="35"/>
      <c r="H2365" s="35"/>
      <c r="I2365" s="35"/>
      <c r="J2365" s="35"/>
      <c r="K2365" s="35"/>
      <c r="L2365" s="35"/>
      <c r="M2365" s="36"/>
      <c r="N2365" s="37"/>
      <c r="O2365" s="38"/>
      <c r="P2365" s="39"/>
    </row>
    <row r="2366" spans="1:16" ht="9.75" customHeight="1">
      <c r="A2366" s="5"/>
      <c r="B2366" s="33" t="s">
        <v>254</v>
      </c>
      <c r="C2366" s="33"/>
      <c r="D2366" s="34"/>
      <c r="E2366" s="35"/>
      <c r="F2366" s="35"/>
      <c r="G2366" s="35"/>
      <c r="H2366" s="35"/>
      <c r="I2366" s="35"/>
      <c r="J2366" s="35"/>
      <c r="K2366" s="35"/>
      <c r="L2366" s="35"/>
      <c r="M2366" s="36"/>
      <c r="N2366" s="37"/>
      <c r="O2366" s="38"/>
      <c r="P2366" s="39"/>
    </row>
    <row r="2367" spans="1:16" ht="9.75" customHeight="1">
      <c r="A2367" s="5"/>
      <c r="B2367" s="33" t="s">
        <v>255</v>
      </c>
      <c r="C2367" s="33"/>
      <c r="D2367" s="34"/>
      <c r="E2367" s="35"/>
      <c r="F2367" s="35"/>
      <c r="G2367" s="35"/>
      <c r="H2367" s="35"/>
      <c r="I2367" s="35"/>
      <c r="J2367" s="35"/>
      <c r="K2367" s="35"/>
      <c r="L2367" s="35"/>
      <c r="M2367" s="36"/>
      <c r="N2367" s="37"/>
      <c r="O2367" s="38"/>
      <c r="P2367" s="39"/>
    </row>
    <row r="2368" spans="1:16" ht="9.75" customHeight="1">
      <c r="A2368" s="5"/>
      <c r="B2368" s="33" t="s">
        <v>5</v>
      </c>
      <c r="C2368" s="33"/>
      <c r="D2368" s="34"/>
      <c r="E2368" s="35"/>
      <c r="F2368" s="35"/>
      <c r="G2368" s="35"/>
      <c r="H2368" s="35"/>
      <c r="I2368" s="35"/>
      <c r="J2368" s="35"/>
      <c r="K2368" s="35"/>
      <c r="L2368" s="35"/>
      <c r="M2368" s="36"/>
      <c r="N2368" s="37"/>
      <c r="O2368" s="38"/>
      <c r="P2368" s="39"/>
    </row>
    <row r="2369" spans="1:16" ht="9.75" customHeight="1">
      <c r="A2369" s="40"/>
      <c r="B2369" s="41" t="s">
        <v>6</v>
      </c>
      <c r="C2369" s="41">
        <f aca="true" t="shared" si="159" ref="C2369:M2369">SUM(C2353:C2368)</f>
        <v>100</v>
      </c>
      <c r="D2369" s="42">
        <f t="shared" si="159"/>
        <v>33</v>
      </c>
      <c r="E2369" s="43">
        <f t="shared" si="159"/>
        <v>3</v>
      </c>
      <c r="F2369" s="43">
        <f t="shared" si="159"/>
        <v>2</v>
      </c>
      <c r="G2369" s="43">
        <f t="shared" si="159"/>
        <v>1</v>
      </c>
      <c r="H2369" s="43">
        <f t="shared" si="159"/>
        <v>2</v>
      </c>
      <c r="I2369" s="43">
        <f t="shared" si="159"/>
        <v>3</v>
      </c>
      <c r="J2369" s="43">
        <f t="shared" si="159"/>
        <v>6</v>
      </c>
      <c r="K2369" s="43">
        <f t="shared" si="159"/>
        <v>11</v>
      </c>
      <c r="L2369" s="43">
        <f t="shared" si="159"/>
        <v>27</v>
      </c>
      <c r="M2369" s="44">
        <f t="shared" si="159"/>
        <v>59</v>
      </c>
      <c r="N2369" s="45">
        <f>MIN(D2369:M2369)</f>
        <v>1</v>
      </c>
      <c r="O2369" s="46">
        <f>C2369-N2369</f>
        <v>99</v>
      </c>
      <c r="P2369" s="47">
        <f>O2369/C2369</f>
        <v>0.99</v>
      </c>
    </row>
    <row r="2370" spans="1:16" ht="9.75" customHeight="1">
      <c r="A2370" s="32" t="s">
        <v>124</v>
      </c>
      <c r="B2370" s="48" t="s">
        <v>0</v>
      </c>
      <c r="C2370" s="48"/>
      <c r="D2370" s="49"/>
      <c r="E2370" s="50"/>
      <c r="F2370" s="50"/>
      <c r="G2370" s="50"/>
      <c r="H2370" s="50"/>
      <c r="I2370" s="50"/>
      <c r="J2370" s="50"/>
      <c r="K2370" s="50"/>
      <c r="L2370" s="50"/>
      <c r="M2370" s="51"/>
      <c r="N2370" s="52"/>
      <c r="O2370" s="53"/>
      <c r="P2370" s="54"/>
    </row>
    <row r="2371" spans="1:16" ht="9.75" customHeight="1">
      <c r="A2371" s="5"/>
      <c r="B2371" s="33" t="s">
        <v>1</v>
      </c>
      <c r="C2371" s="33">
        <v>103</v>
      </c>
      <c r="D2371" s="34">
        <v>42</v>
      </c>
      <c r="E2371" s="35">
        <v>8</v>
      </c>
      <c r="F2371" s="35">
        <v>1</v>
      </c>
      <c r="G2371" s="35">
        <v>0</v>
      </c>
      <c r="H2371" s="35">
        <v>1</v>
      </c>
      <c r="I2371" s="35">
        <v>5</v>
      </c>
      <c r="J2371" s="35">
        <v>8</v>
      </c>
      <c r="K2371" s="35">
        <v>10</v>
      </c>
      <c r="L2371" s="35">
        <v>24</v>
      </c>
      <c r="M2371" s="36">
        <v>53</v>
      </c>
      <c r="N2371" s="37">
        <f>MIN(D2371:M2371)</f>
        <v>0</v>
      </c>
      <c r="O2371" s="38">
        <f>C2371-N2371</f>
        <v>103</v>
      </c>
      <c r="P2371" s="39">
        <f>O2371/C2371</f>
        <v>1</v>
      </c>
    </row>
    <row r="2372" spans="1:16" ht="9.75" customHeight="1">
      <c r="A2372" s="5"/>
      <c r="B2372" s="33" t="s">
        <v>2</v>
      </c>
      <c r="C2372" s="33"/>
      <c r="D2372" s="34"/>
      <c r="E2372" s="35"/>
      <c r="F2372" s="35"/>
      <c r="G2372" s="35"/>
      <c r="H2372" s="35"/>
      <c r="I2372" s="35"/>
      <c r="J2372" s="35"/>
      <c r="K2372" s="35"/>
      <c r="L2372" s="35"/>
      <c r="M2372" s="36"/>
      <c r="N2372" s="37"/>
      <c r="O2372" s="38"/>
      <c r="P2372" s="39"/>
    </row>
    <row r="2373" spans="1:16" ht="9.75" customHeight="1">
      <c r="A2373" s="5"/>
      <c r="B2373" s="33" t="s">
        <v>460</v>
      </c>
      <c r="C2373" s="33"/>
      <c r="D2373" s="34"/>
      <c r="E2373" s="35"/>
      <c r="F2373" s="35"/>
      <c r="G2373" s="35"/>
      <c r="H2373" s="35"/>
      <c r="I2373" s="35"/>
      <c r="J2373" s="35"/>
      <c r="K2373" s="35"/>
      <c r="L2373" s="35"/>
      <c r="M2373" s="36"/>
      <c r="N2373" s="37"/>
      <c r="O2373" s="38"/>
      <c r="P2373" s="39"/>
    </row>
    <row r="2374" spans="1:16" ht="9.75" customHeight="1">
      <c r="A2374" s="5"/>
      <c r="B2374" s="33" t="s">
        <v>460</v>
      </c>
      <c r="C2374" s="33"/>
      <c r="D2374" s="34"/>
      <c r="E2374" s="35"/>
      <c r="F2374" s="35"/>
      <c r="G2374" s="35"/>
      <c r="H2374" s="35"/>
      <c r="I2374" s="35"/>
      <c r="J2374" s="35"/>
      <c r="K2374" s="35"/>
      <c r="L2374" s="35"/>
      <c r="M2374" s="36"/>
      <c r="N2374" s="37"/>
      <c r="O2374" s="38"/>
      <c r="P2374" s="39"/>
    </row>
    <row r="2375" spans="1:16" ht="9.75" customHeight="1">
      <c r="A2375" s="5"/>
      <c r="B2375" s="33" t="s">
        <v>4</v>
      </c>
      <c r="C2375" s="33"/>
      <c r="D2375" s="34"/>
      <c r="E2375" s="35"/>
      <c r="F2375" s="35"/>
      <c r="G2375" s="35"/>
      <c r="H2375" s="35"/>
      <c r="I2375" s="35"/>
      <c r="J2375" s="35"/>
      <c r="K2375" s="35"/>
      <c r="L2375" s="35"/>
      <c r="M2375" s="36"/>
      <c r="N2375" s="37"/>
      <c r="O2375" s="38"/>
      <c r="P2375" s="39"/>
    </row>
    <row r="2376" spans="1:16" ht="9.75" customHeight="1">
      <c r="A2376" s="5"/>
      <c r="B2376" s="33" t="s">
        <v>258</v>
      </c>
      <c r="C2376" s="33"/>
      <c r="D2376" s="34"/>
      <c r="E2376" s="35"/>
      <c r="F2376" s="35"/>
      <c r="G2376" s="35"/>
      <c r="H2376" s="35"/>
      <c r="I2376" s="35"/>
      <c r="J2376" s="35"/>
      <c r="K2376" s="35"/>
      <c r="L2376" s="35"/>
      <c r="M2376" s="36"/>
      <c r="N2376" s="37"/>
      <c r="O2376" s="38"/>
      <c r="P2376" s="39"/>
    </row>
    <row r="2377" spans="1:16" ht="9.75" customHeight="1">
      <c r="A2377" s="5"/>
      <c r="B2377" s="33" t="s">
        <v>258</v>
      </c>
      <c r="C2377" s="33"/>
      <c r="D2377" s="34"/>
      <c r="E2377" s="35"/>
      <c r="F2377" s="35"/>
      <c r="G2377" s="35"/>
      <c r="H2377" s="35"/>
      <c r="I2377" s="35"/>
      <c r="J2377" s="35"/>
      <c r="K2377" s="35"/>
      <c r="L2377" s="35"/>
      <c r="M2377" s="36"/>
      <c r="N2377" s="37"/>
      <c r="O2377" s="38"/>
      <c r="P2377" s="39"/>
    </row>
    <row r="2378" spans="1:16" ht="9.75" customHeight="1">
      <c r="A2378" s="5"/>
      <c r="B2378" s="33" t="s">
        <v>258</v>
      </c>
      <c r="C2378" s="33"/>
      <c r="D2378" s="34"/>
      <c r="E2378" s="35"/>
      <c r="F2378" s="35"/>
      <c r="G2378" s="35"/>
      <c r="H2378" s="35"/>
      <c r="I2378" s="35"/>
      <c r="J2378" s="35"/>
      <c r="K2378" s="35"/>
      <c r="L2378" s="35"/>
      <c r="M2378" s="36"/>
      <c r="N2378" s="37"/>
      <c r="O2378" s="38"/>
      <c r="P2378" s="39"/>
    </row>
    <row r="2379" spans="1:16" ht="9.75" customHeight="1">
      <c r="A2379" s="5"/>
      <c r="B2379" s="33" t="s">
        <v>258</v>
      </c>
      <c r="C2379" s="33"/>
      <c r="D2379" s="34"/>
      <c r="E2379" s="35"/>
      <c r="F2379" s="35"/>
      <c r="G2379" s="35"/>
      <c r="H2379" s="35"/>
      <c r="I2379" s="35"/>
      <c r="J2379" s="35"/>
      <c r="K2379" s="35"/>
      <c r="L2379" s="35"/>
      <c r="M2379" s="36"/>
      <c r="N2379" s="37"/>
      <c r="O2379" s="38"/>
      <c r="P2379" s="39"/>
    </row>
    <row r="2380" spans="1:16" ht="9.75" customHeight="1">
      <c r="A2380" s="5"/>
      <c r="B2380" s="33" t="s">
        <v>258</v>
      </c>
      <c r="C2380" s="33"/>
      <c r="D2380" s="34"/>
      <c r="E2380" s="35"/>
      <c r="F2380" s="35"/>
      <c r="G2380" s="35"/>
      <c r="H2380" s="35"/>
      <c r="I2380" s="35"/>
      <c r="J2380" s="35"/>
      <c r="K2380" s="35"/>
      <c r="L2380" s="35"/>
      <c r="M2380" s="36"/>
      <c r="N2380" s="37"/>
      <c r="O2380" s="38"/>
      <c r="P2380" s="39"/>
    </row>
    <row r="2381" spans="1:16" ht="9.75" customHeight="1">
      <c r="A2381" s="5"/>
      <c r="B2381" s="33" t="s">
        <v>258</v>
      </c>
      <c r="C2381" s="33"/>
      <c r="D2381" s="34"/>
      <c r="E2381" s="35"/>
      <c r="F2381" s="35"/>
      <c r="G2381" s="35"/>
      <c r="H2381" s="35"/>
      <c r="I2381" s="35"/>
      <c r="J2381" s="35"/>
      <c r="K2381" s="35"/>
      <c r="L2381" s="35"/>
      <c r="M2381" s="36"/>
      <c r="N2381" s="37"/>
      <c r="O2381" s="38"/>
      <c r="P2381" s="39"/>
    </row>
    <row r="2382" spans="1:16" ht="9.75" customHeight="1">
      <c r="A2382" s="5"/>
      <c r="B2382" s="33" t="s">
        <v>93</v>
      </c>
      <c r="C2382" s="33"/>
      <c r="D2382" s="34"/>
      <c r="E2382" s="35"/>
      <c r="F2382" s="35"/>
      <c r="G2382" s="35"/>
      <c r="H2382" s="35"/>
      <c r="I2382" s="35"/>
      <c r="J2382" s="35"/>
      <c r="K2382" s="35"/>
      <c r="L2382" s="35"/>
      <c r="M2382" s="36"/>
      <c r="N2382" s="37"/>
      <c r="O2382" s="38"/>
      <c r="P2382" s="39"/>
    </row>
    <row r="2383" spans="1:16" ht="9.75" customHeight="1">
      <c r="A2383" s="5"/>
      <c r="B2383" s="33" t="s">
        <v>254</v>
      </c>
      <c r="C2383" s="33"/>
      <c r="D2383" s="34"/>
      <c r="E2383" s="35"/>
      <c r="F2383" s="35"/>
      <c r="G2383" s="35"/>
      <c r="H2383" s="35"/>
      <c r="I2383" s="35"/>
      <c r="J2383" s="35"/>
      <c r="K2383" s="35"/>
      <c r="L2383" s="35"/>
      <c r="M2383" s="36"/>
      <c r="N2383" s="37"/>
      <c r="O2383" s="38"/>
      <c r="P2383" s="39"/>
    </row>
    <row r="2384" spans="1:16" ht="9.75" customHeight="1">
      <c r="A2384" s="5"/>
      <c r="B2384" s="33" t="s">
        <v>255</v>
      </c>
      <c r="C2384" s="33"/>
      <c r="D2384" s="34"/>
      <c r="E2384" s="35"/>
      <c r="F2384" s="35"/>
      <c r="G2384" s="35"/>
      <c r="H2384" s="35"/>
      <c r="I2384" s="35"/>
      <c r="J2384" s="35"/>
      <c r="K2384" s="35"/>
      <c r="L2384" s="35"/>
      <c r="M2384" s="36"/>
      <c r="N2384" s="37"/>
      <c r="O2384" s="38"/>
      <c r="P2384" s="39"/>
    </row>
    <row r="2385" spans="1:16" ht="9.75" customHeight="1">
      <c r="A2385" s="5"/>
      <c r="B2385" s="33" t="s">
        <v>5</v>
      </c>
      <c r="C2385" s="33"/>
      <c r="D2385" s="34"/>
      <c r="E2385" s="35"/>
      <c r="F2385" s="35"/>
      <c r="G2385" s="35"/>
      <c r="H2385" s="35"/>
      <c r="I2385" s="35"/>
      <c r="J2385" s="35"/>
      <c r="K2385" s="35"/>
      <c r="L2385" s="35"/>
      <c r="M2385" s="36"/>
      <c r="N2385" s="37"/>
      <c r="O2385" s="38"/>
      <c r="P2385" s="39"/>
    </row>
    <row r="2386" spans="1:16" ht="9.75" customHeight="1">
      <c r="A2386" s="40"/>
      <c r="B2386" s="41" t="s">
        <v>6</v>
      </c>
      <c r="C2386" s="41">
        <f aca="true" t="shared" si="160" ref="C2386:M2386">SUM(C2370:C2385)</f>
        <v>103</v>
      </c>
      <c r="D2386" s="42">
        <f t="shared" si="160"/>
        <v>42</v>
      </c>
      <c r="E2386" s="43">
        <f t="shared" si="160"/>
        <v>8</v>
      </c>
      <c r="F2386" s="43">
        <f t="shared" si="160"/>
        <v>1</v>
      </c>
      <c r="G2386" s="43">
        <f t="shared" si="160"/>
        <v>0</v>
      </c>
      <c r="H2386" s="43">
        <f t="shared" si="160"/>
        <v>1</v>
      </c>
      <c r="I2386" s="43">
        <f t="shared" si="160"/>
        <v>5</v>
      </c>
      <c r="J2386" s="43">
        <f t="shared" si="160"/>
        <v>8</v>
      </c>
      <c r="K2386" s="43">
        <f t="shared" si="160"/>
        <v>10</v>
      </c>
      <c r="L2386" s="43">
        <f t="shared" si="160"/>
        <v>24</v>
      </c>
      <c r="M2386" s="44">
        <f t="shared" si="160"/>
        <v>53</v>
      </c>
      <c r="N2386" s="45">
        <f>MIN(D2386:M2386)</f>
        <v>0</v>
      </c>
      <c r="O2386" s="46">
        <f>C2386-N2386</f>
        <v>103</v>
      </c>
      <c r="P2386" s="47">
        <f>O2386/C2386</f>
        <v>1</v>
      </c>
    </row>
    <row r="2387" spans="1:16" ht="9.75" customHeight="1">
      <c r="A2387" s="32" t="s">
        <v>125</v>
      </c>
      <c r="B2387" s="48" t="s">
        <v>0</v>
      </c>
      <c r="C2387" s="48"/>
      <c r="D2387" s="49"/>
      <c r="E2387" s="50"/>
      <c r="F2387" s="50"/>
      <c r="G2387" s="50"/>
      <c r="H2387" s="50"/>
      <c r="I2387" s="50"/>
      <c r="J2387" s="50"/>
      <c r="K2387" s="50"/>
      <c r="L2387" s="50"/>
      <c r="M2387" s="51"/>
      <c r="N2387" s="52"/>
      <c r="O2387" s="53"/>
      <c r="P2387" s="54"/>
    </row>
    <row r="2388" spans="1:16" ht="9.75" customHeight="1">
      <c r="A2388" s="5"/>
      <c r="B2388" s="33" t="s">
        <v>1</v>
      </c>
      <c r="C2388" s="33">
        <v>175</v>
      </c>
      <c r="D2388" s="34">
        <v>96</v>
      </c>
      <c r="E2388" s="35">
        <v>31</v>
      </c>
      <c r="F2388" s="35">
        <v>5</v>
      </c>
      <c r="G2388" s="35">
        <v>2</v>
      </c>
      <c r="H2388" s="35">
        <v>7</v>
      </c>
      <c r="I2388" s="35">
        <v>13</v>
      </c>
      <c r="J2388" s="35">
        <v>22</v>
      </c>
      <c r="K2388" s="35">
        <v>36</v>
      </c>
      <c r="L2388" s="35">
        <v>62</v>
      </c>
      <c r="M2388" s="36">
        <v>111</v>
      </c>
      <c r="N2388" s="37">
        <f>MIN(D2388:M2388)</f>
        <v>2</v>
      </c>
      <c r="O2388" s="38">
        <f>C2388-N2388</f>
        <v>173</v>
      </c>
      <c r="P2388" s="39">
        <f>O2388/C2388</f>
        <v>0.9885714285714285</v>
      </c>
    </row>
    <row r="2389" spans="1:16" ht="9.75" customHeight="1">
      <c r="A2389" s="5"/>
      <c r="B2389" s="33" t="s">
        <v>2</v>
      </c>
      <c r="C2389" s="33"/>
      <c r="D2389" s="34"/>
      <c r="E2389" s="35"/>
      <c r="F2389" s="35"/>
      <c r="G2389" s="35"/>
      <c r="H2389" s="35"/>
      <c r="I2389" s="35"/>
      <c r="J2389" s="35"/>
      <c r="K2389" s="35"/>
      <c r="L2389" s="35"/>
      <c r="M2389" s="36"/>
      <c r="N2389" s="37"/>
      <c r="O2389" s="38"/>
      <c r="P2389" s="39"/>
    </row>
    <row r="2390" spans="1:16" ht="9.75" customHeight="1">
      <c r="A2390" s="5"/>
      <c r="B2390" s="33" t="s">
        <v>460</v>
      </c>
      <c r="C2390" s="33"/>
      <c r="D2390" s="34"/>
      <c r="E2390" s="35"/>
      <c r="F2390" s="35"/>
      <c r="G2390" s="35"/>
      <c r="H2390" s="35"/>
      <c r="I2390" s="35"/>
      <c r="J2390" s="35"/>
      <c r="K2390" s="35"/>
      <c r="L2390" s="35"/>
      <c r="M2390" s="36"/>
      <c r="N2390" s="37"/>
      <c r="O2390" s="38"/>
      <c r="P2390" s="39"/>
    </row>
    <row r="2391" spans="1:16" ht="9.75" customHeight="1">
      <c r="A2391" s="5"/>
      <c r="B2391" s="33" t="s">
        <v>460</v>
      </c>
      <c r="C2391" s="33"/>
      <c r="D2391" s="34"/>
      <c r="E2391" s="35"/>
      <c r="F2391" s="35"/>
      <c r="G2391" s="35"/>
      <c r="H2391" s="35"/>
      <c r="I2391" s="35"/>
      <c r="J2391" s="35"/>
      <c r="K2391" s="35"/>
      <c r="L2391" s="35"/>
      <c r="M2391" s="36"/>
      <c r="N2391" s="37"/>
      <c r="O2391" s="38"/>
      <c r="P2391" s="39"/>
    </row>
    <row r="2392" spans="1:16" ht="9.75" customHeight="1">
      <c r="A2392" s="5"/>
      <c r="B2392" s="33" t="s">
        <v>4</v>
      </c>
      <c r="C2392" s="33"/>
      <c r="D2392" s="34"/>
      <c r="E2392" s="35"/>
      <c r="F2392" s="35"/>
      <c r="G2392" s="35"/>
      <c r="H2392" s="35"/>
      <c r="I2392" s="35"/>
      <c r="J2392" s="35"/>
      <c r="K2392" s="35"/>
      <c r="L2392" s="35"/>
      <c r="M2392" s="36"/>
      <c r="N2392" s="37"/>
      <c r="O2392" s="38"/>
      <c r="P2392" s="39"/>
    </row>
    <row r="2393" spans="1:16" ht="9.75" customHeight="1">
      <c r="A2393" s="5"/>
      <c r="B2393" s="33" t="s">
        <v>258</v>
      </c>
      <c r="C2393" s="33"/>
      <c r="D2393" s="34"/>
      <c r="E2393" s="35"/>
      <c r="F2393" s="35"/>
      <c r="G2393" s="35"/>
      <c r="H2393" s="35"/>
      <c r="I2393" s="35"/>
      <c r="J2393" s="35"/>
      <c r="K2393" s="35"/>
      <c r="L2393" s="35"/>
      <c r="M2393" s="36"/>
      <c r="N2393" s="37"/>
      <c r="O2393" s="38"/>
      <c r="P2393" s="39"/>
    </row>
    <row r="2394" spans="1:16" ht="9.75" customHeight="1">
      <c r="A2394" s="5"/>
      <c r="B2394" s="33" t="s">
        <v>258</v>
      </c>
      <c r="C2394" s="33"/>
      <c r="D2394" s="34"/>
      <c r="E2394" s="35"/>
      <c r="F2394" s="35"/>
      <c r="G2394" s="35"/>
      <c r="H2394" s="35"/>
      <c r="I2394" s="35"/>
      <c r="J2394" s="35"/>
      <c r="K2394" s="35"/>
      <c r="L2394" s="35"/>
      <c r="M2394" s="36"/>
      <c r="N2394" s="37"/>
      <c r="O2394" s="38"/>
      <c r="P2394" s="39"/>
    </row>
    <row r="2395" spans="1:16" ht="9.75" customHeight="1">
      <c r="A2395" s="5"/>
      <c r="B2395" s="33" t="s">
        <v>258</v>
      </c>
      <c r="C2395" s="33"/>
      <c r="D2395" s="34"/>
      <c r="E2395" s="35"/>
      <c r="F2395" s="35"/>
      <c r="G2395" s="35"/>
      <c r="H2395" s="35"/>
      <c r="I2395" s="35"/>
      <c r="J2395" s="35"/>
      <c r="K2395" s="35"/>
      <c r="L2395" s="35"/>
      <c r="M2395" s="36"/>
      <c r="N2395" s="37"/>
      <c r="O2395" s="38"/>
      <c r="P2395" s="39"/>
    </row>
    <row r="2396" spans="1:16" ht="9.75" customHeight="1">
      <c r="A2396" s="5"/>
      <c r="B2396" s="33" t="s">
        <v>258</v>
      </c>
      <c r="C2396" s="33"/>
      <c r="D2396" s="34"/>
      <c r="E2396" s="35"/>
      <c r="F2396" s="35"/>
      <c r="G2396" s="35"/>
      <c r="H2396" s="35"/>
      <c r="I2396" s="35"/>
      <c r="J2396" s="35"/>
      <c r="K2396" s="35"/>
      <c r="L2396" s="35"/>
      <c r="M2396" s="36"/>
      <c r="N2396" s="37"/>
      <c r="O2396" s="38"/>
      <c r="P2396" s="39"/>
    </row>
    <row r="2397" spans="1:16" ht="9.75" customHeight="1">
      <c r="A2397" s="5"/>
      <c r="B2397" s="33" t="s">
        <v>258</v>
      </c>
      <c r="C2397" s="33"/>
      <c r="D2397" s="34"/>
      <c r="E2397" s="35"/>
      <c r="F2397" s="35"/>
      <c r="G2397" s="35"/>
      <c r="H2397" s="35"/>
      <c r="I2397" s="35"/>
      <c r="J2397" s="35"/>
      <c r="K2397" s="35"/>
      <c r="L2397" s="35"/>
      <c r="M2397" s="36"/>
      <c r="N2397" s="37"/>
      <c r="O2397" s="38"/>
      <c r="P2397" s="39"/>
    </row>
    <row r="2398" spans="1:16" ht="9.75" customHeight="1">
      <c r="A2398" s="5"/>
      <c r="B2398" s="33" t="s">
        <v>258</v>
      </c>
      <c r="C2398" s="33"/>
      <c r="D2398" s="34"/>
      <c r="E2398" s="35"/>
      <c r="F2398" s="35"/>
      <c r="G2398" s="35"/>
      <c r="H2398" s="35"/>
      <c r="I2398" s="35"/>
      <c r="J2398" s="35"/>
      <c r="K2398" s="35"/>
      <c r="L2398" s="35"/>
      <c r="M2398" s="36"/>
      <c r="N2398" s="37"/>
      <c r="O2398" s="38"/>
      <c r="P2398" s="39"/>
    </row>
    <row r="2399" spans="1:16" ht="9.75" customHeight="1">
      <c r="A2399" s="5"/>
      <c r="B2399" s="33" t="s">
        <v>93</v>
      </c>
      <c r="C2399" s="33"/>
      <c r="D2399" s="34"/>
      <c r="E2399" s="35"/>
      <c r="F2399" s="35"/>
      <c r="G2399" s="35"/>
      <c r="H2399" s="35"/>
      <c r="I2399" s="35"/>
      <c r="J2399" s="35"/>
      <c r="K2399" s="35"/>
      <c r="L2399" s="35"/>
      <c r="M2399" s="36"/>
      <c r="N2399" s="37"/>
      <c r="O2399" s="38"/>
      <c r="P2399" s="39"/>
    </row>
    <row r="2400" spans="1:16" ht="9.75" customHeight="1">
      <c r="A2400" s="5"/>
      <c r="B2400" s="33" t="s">
        <v>254</v>
      </c>
      <c r="C2400" s="33"/>
      <c r="D2400" s="34"/>
      <c r="E2400" s="35"/>
      <c r="F2400" s="35"/>
      <c r="G2400" s="35"/>
      <c r="H2400" s="35"/>
      <c r="I2400" s="35"/>
      <c r="J2400" s="35"/>
      <c r="K2400" s="35"/>
      <c r="L2400" s="35"/>
      <c r="M2400" s="36"/>
      <c r="N2400" s="37"/>
      <c r="O2400" s="38"/>
      <c r="P2400" s="39"/>
    </row>
    <row r="2401" spans="1:16" ht="9.75" customHeight="1">
      <c r="A2401" s="5"/>
      <c r="B2401" s="33" t="s">
        <v>255</v>
      </c>
      <c r="C2401" s="33"/>
      <c r="D2401" s="34"/>
      <c r="E2401" s="35"/>
      <c r="F2401" s="35"/>
      <c r="G2401" s="35"/>
      <c r="H2401" s="35"/>
      <c r="I2401" s="35"/>
      <c r="J2401" s="35"/>
      <c r="K2401" s="35"/>
      <c r="L2401" s="35"/>
      <c r="M2401" s="36"/>
      <c r="N2401" s="37"/>
      <c r="O2401" s="38"/>
      <c r="P2401" s="39"/>
    </row>
    <row r="2402" spans="1:16" ht="9.75" customHeight="1">
      <c r="A2402" s="5"/>
      <c r="B2402" s="33" t="s">
        <v>5</v>
      </c>
      <c r="C2402" s="33"/>
      <c r="D2402" s="34"/>
      <c r="E2402" s="35"/>
      <c r="F2402" s="35"/>
      <c r="G2402" s="35"/>
      <c r="H2402" s="35"/>
      <c r="I2402" s="35"/>
      <c r="J2402" s="35"/>
      <c r="K2402" s="35"/>
      <c r="L2402" s="35"/>
      <c r="M2402" s="36"/>
      <c r="N2402" s="37"/>
      <c r="O2402" s="38"/>
      <c r="P2402" s="39"/>
    </row>
    <row r="2403" spans="1:16" ht="9.75" customHeight="1">
      <c r="A2403" s="40"/>
      <c r="B2403" s="41" t="s">
        <v>6</v>
      </c>
      <c r="C2403" s="41">
        <f aca="true" t="shared" si="161" ref="C2403:M2403">SUM(C2387:C2402)</f>
        <v>175</v>
      </c>
      <c r="D2403" s="42">
        <f t="shared" si="161"/>
        <v>96</v>
      </c>
      <c r="E2403" s="43">
        <f t="shared" si="161"/>
        <v>31</v>
      </c>
      <c r="F2403" s="43">
        <f t="shared" si="161"/>
        <v>5</v>
      </c>
      <c r="G2403" s="43">
        <f t="shared" si="161"/>
        <v>2</v>
      </c>
      <c r="H2403" s="43">
        <f t="shared" si="161"/>
        <v>7</v>
      </c>
      <c r="I2403" s="43">
        <f t="shared" si="161"/>
        <v>13</v>
      </c>
      <c r="J2403" s="43">
        <f t="shared" si="161"/>
        <v>22</v>
      </c>
      <c r="K2403" s="43">
        <f t="shared" si="161"/>
        <v>36</v>
      </c>
      <c r="L2403" s="43">
        <f t="shared" si="161"/>
        <v>62</v>
      </c>
      <c r="M2403" s="44">
        <f t="shared" si="161"/>
        <v>111</v>
      </c>
      <c r="N2403" s="45">
        <f>MIN(D2403:M2403)</f>
        <v>2</v>
      </c>
      <c r="O2403" s="46">
        <f>C2403-N2403</f>
        <v>173</v>
      </c>
      <c r="P2403" s="47">
        <f>O2403/C2403</f>
        <v>0.9885714285714285</v>
      </c>
    </row>
    <row r="2404" spans="1:16" ht="9.75" customHeight="1">
      <c r="A2404" s="32" t="s">
        <v>126</v>
      </c>
      <c r="B2404" s="48" t="s">
        <v>0</v>
      </c>
      <c r="C2404" s="48"/>
      <c r="D2404" s="49"/>
      <c r="E2404" s="50"/>
      <c r="F2404" s="50"/>
      <c r="G2404" s="50"/>
      <c r="H2404" s="50"/>
      <c r="I2404" s="50"/>
      <c r="J2404" s="50"/>
      <c r="K2404" s="50"/>
      <c r="L2404" s="50"/>
      <c r="M2404" s="51"/>
      <c r="N2404" s="52"/>
      <c r="O2404" s="53"/>
      <c r="P2404" s="54"/>
    </row>
    <row r="2405" spans="1:16" ht="9.75" customHeight="1">
      <c r="A2405" s="5"/>
      <c r="B2405" s="33" t="s">
        <v>1</v>
      </c>
      <c r="C2405" s="33">
        <v>125</v>
      </c>
      <c r="D2405" s="34">
        <v>0</v>
      </c>
      <c r="E2405" s="35">
        <v>0</v>
      </c>
      <c r="F2405" s="35">
        <v>0</v>
      </c>
      <c r="G2405" s="35">
        <v>0</v>
      </c>
      <c r="H2405" s="35">
        <v>0</v>
      </c>
      <c r="I2405" s="35">
        <v>2</v>
      </c>
      <c r="J2405" s="35">
        <v>3</v>
      </c>
      <c r="K2405" s="35">
        <v>5</v>
      </c>
      <c r="L2405" s="35">
        <v>28</v>
      </c>
      <c r="M2405" s="36">
        <v>47</v>
      </c>
      <c r="N2405" s="37">
        <f>MIN(D2405:M2405)</f>
        <v>0</v>
      </c>
      <c r="O2405" s="38">
        <f>C2405-N2405</f>
        <v>125</v>
      </c>
      <c r="P2405" s="39">
        <f>O2405/C2405</f>
        <v>1</v>
      </c>
    </row>
    <row r="2406" spans="1:16" ht="9.75" customHeight="1">
      <c r="A2406" s="5"/>
      <c r="B2406" s="33" t="s">
        <v>2</v>
      </c>
      <c r="C2406" s="33"/>
      <c r="D2406" s="34"/>
      <c r="E2406" s="35"/>
      <c r="F2406" s="35"/>
      <c r="G2406" s="35"/>
      <c r="H2406" s="35"/>
      <c r="I2406" s="35"/>
      <c r="J2406" s="35"/>
      <c r="K2406" s="35"/>
      <c r="L2406" s="35"/>
      <c r="M2406" s="36"/>
      <c r="N2406" s="37"/>
      <c r="O2406" s="38"/>
      <c r="P2406" s="39"/>
    </row>
    <row r="2407" spans="1:16" ht="9.75" customHeight="1">
      <c r="A2407" s="5"/>
      <c r="B2407" s="33" t="s">
        <v>460</v>
      </c>
      <c r="C2407" s="33"/>
      <c r="D2407" s="34"/>
      <c r="E2407" s="35"/>
      <c r="F2407" s="35"/>
      <c r="G2407" s="35"/>
      <c r="H2407" s="35"/>
      <c r="I2407" s="35"/>
      <c r="J2407" s="35"/>
      <c r="K2407" s="35"/>
      <c r="L2407" s="35"/>
      <c r="M2407" s="36"/>
      <c r="N2407" s="37"/>
      <c r="O2407" s="38"/>
      <c r="P2407" s="39"/>
    </row>
    <row r="2408" spans="1:16" ht="9.75" customHeight="1">
      <c r="A2408" s="5"/>
      <c r="B2408" s="33" t="s">
        <v>460</v>
      </c>
      <c r="C2408" s="33"/>
      <c r="D2408" s="34"/>
      <c r="E2408" s="35"/>
      <c r="F2408" s="35"/>
      <c r="G2408" s="35"/>
      <c r="H2408" s="35"/>
      <c r="I2408" s="35"/>
      <c r="J2408" s="35"/>
      <c r="K2408" s="35"/>
      <c r="L2408" s="35"/>
      <c r="M2408" s="36"/>
      <c r="N2408" s="37"/>
      <c r="O2408" s="38"/>
      <c r="P2408" s="39"/>
    </row>
    <row r="2409" spans="1:16" ht="9.75" customHeight="1">
      <c r="A2409" s="5"/>
      <c r="B2409" s="33" t="s">
        <v>4</v>
      </c>
      <c r="C2409" s="33"/>
      <c r="D2409" s="34"/>
      <c r="E2409" s="35"/>
      <c r="F2409" s="35"/>
      <c r="G2409" s="35"/>
      <c r="H2409" s="35"/>
      <c r="I2409" s="35"/>
      <c r="J2409" s="35"/>
      <c r="K2409" s="35"/>
      <c r="L2409" s="35"/>
      <c r="M2409" s="36"/>
      <c r="N2409" s="37"/>
      <c r="O2409" s="38"/>
      <c r="P2409" s="39"/>
    </row>
    <row r="2410" spans="1:16" ht="9.75" customHeight="1">
      <c r="A2410" s="5"/>
      <c r="B2410" s="33" t="s">
        <v>258</v>
      </c>
      <c r="C2410" s="33"/>
      <c r="D2410" s="34"/>
      <c r="E2410" s="35"/>
      <c r="F2410" s="35"/>
      <c r="G2410" s="35"/>
      <c r="H2410" s="35"/>
      <c r="I2410" s="35"/>
      <c r="J2410" s="35"/>
      <c r="K2410" s="35"/>
      <c r="L2410" s="35"/>
      <c r="M2410" s="36"/>
      <c r="N2410" s="37"/>
      <c r="O2410" s="38"/>
      <c r="P2410" s="39"/>
    </row>
    <row r="2411" spans="1:16" ht="9.75" customHeight="1">
      <c r="A2411" s="5"/>
      <c r="B2411" s="33" t="s">
        <v>258</v>
      </c>
      <c r="C2411" s="33"/>
      <c r="D2411" s="34"/>
      <c r="E2411" s="35"/>
      <c r="F2411" s="35"/>
      <c r="G2411" s="35"/>
      <c r="H2411" s="35"/>
      <c r="I2411" s="35"/>
      <c r="J2411" s="35"/>
      <c r="K2411" s="35"/>
      <c r="L2411" s="35"/>
      <c r="M2411" s="36"/>
      <c r="N2411" s="37"/>
      <c r="O2411" s="38"/>
      <c r="P2411" s="39"/>
    </row>
    <row r="2412" spans="1:16" ht="9.75" customHeight="1">
      <c r="A2412" s="5"/>
      <c r="B2412" s="33" t="s">
        <v>258</v>
      </c>
      <c r="C2412" s="33"/>
      <c r="D2412" s="34"/>
      <c r="E2412" s="35"/>
      <c r="F2412" s="35"/>
      <c r="G2412" s="35"/>
      <c r="H2412" s="35"/>
      <c r="I2412" s="35"/>
      <c r="J2412" s="35"/>
      <c r="K2412" s="35"/>
      <c r="L2412" s="35"/>
      <c r="M2412" s="36"/>
      <c r="N2412" s="37"/>
      <c r="O2412" s="38"/>
      <c r="P2412" s="39"/>
    </row>
    <row r="2413" spans="1:16" ht="9.75" customHeight="1">
      <c r="A2413" s="5"/>
      <c r="B2413" s="33" t="s">
        <v>258</v>
      </c>
      <c r="C2413" s="33"/>
      <c r="D2413" s="34"/>
      <c r="E2413" s="35"/>
      <c r="F2413" s="35"/>
      <c r="G2413" s="35"/>
      <c r="H2413" s="35"/>
      <c r="I2413" s="35"/>
      <c r="J2413" s="35"/>
      <c r="K2413" s="35"/>
      <c r="L2413" s="35"/>
      <c r="M2413" s="36"/>
      <c r="N2413" s="37"/>
      <c r="O2413" s="38"/>
      <c r="P2413" s="39"/>
    </row>
    <row r="2414" spans="1:16" ht="9.75" customHeight="1">
      <c r="A2414" s="5"/>
      <c r="B2414" s="33" t="s">
        <v>258</v>
      </c>
      <c r="C2414" s="33"/>
      <c r="D2414" s="34"/>
      <c r="E2414" s="35"/>
      <c r="F2414" s="35"/>
      <c r="G2414" s="35"/>
      <c r="H2414" s="35"/>
      <c r="I2414" s="35"/>
      <c r="J2414" s="35"/>
      <c r="K2414" s="35"/>
      <c r="L2414" s="35"/>
      <c r="M2414" s="36"/>
      <c r="N2414" s="37"/>
      <c r="O2414" s="38"/>
      <c r="P2414" s="39"/>
    </row>
    <row r="2415" spans="1:16" ht="9.75" customHeight="1">
      <c r="A2415" s="5"/>
      <c r="B2415" s="33" t="s">
        <v>258</v>
      </c>
      <c r="C2415" s="33"/>
      <c r="D2415" s="34"/>
      <c r="E2415" s="35"/>
      <c r="F2415" s="35"/>
      <c r="G2415" s="35"/>
      <c r="H2415" s="35"/>
      <c r="I2415" s="35"/>
      <c r="J2415" s="35"/>
      <c r="K2415" s="35"/>
      <c r="L2415" s="35"/>
      <c r="M2415" s="36"/>
      <c r="N2415" s="37"/>
      <c r="O2415" s="38"/>
      <c r="P2415" s="39"/>
    </row>
    <row r="2416" spans="1:16" ht="9.75" customHeight="1">
      <c r="A2416" s="5"/>
      <c r="B2416" s="33" t="s">
        <v>93</v>
      </c>
      <c r="C2416" s="33">
        <v>2</v>
      </c>
      <c r="D2416" s="34">
        <v>1</v>
      </c>
      <c r="E2416" s="35">
        <v>1</v>
      </c>
      <c r="F2416" s="35">
        <v>1</v>
      </c>
      <c r="G2416" s="35">
        <v>1</v>
      </c>
      <c r="H2416" s="35">
        <v>1</v>
      </c>
      <c r="I2416" s="35">
        <v>2</v>
      </c>
      <c r="J2416" s="35">
        <v>2</v>
      </c>
      <c r="K2416" s="35">
        <v>2</v>
      </c>
      <c r="L2416" s="35">
        <v>2</v>
      </c>
      <c r="M2416" s="36">
        <v>2</v>
      </c>
      <c r="N2416" s="37">
        <f>MIN(D2416:M2416)</f>
        <v>1</v>
      </c>
      <c r="O2416" s="38">
        <f>C2416-N2416</f>
        <v>1</v>
      </c>
      <c r="P2416" s="39">
        <f>O2416/C2416</f>
        <v>0.5</v>
      </c>
    </row>
    <row r="2417" spans="1:16" ht="9.75" customHeight="1">
      <c r="A2417" s="5"/>
      <c r="B2417" s="33" t="s">
        <v>254</v>
      </c>
      <c r="C2417" s="33"/>
      <c r="D2417" s="34"/>
      <c r="E2417" s="35"/>
      <c r="F2417" s="35"/>
      <c r="G2417" s="35"/>
      <c r="H2417" s="35"/>
      <c r="I2417" s="35"/>
      <c r="J2417" s="35"/>
      <c r="K2417" s="35"/>
      <c r="L2417" s="35"/>
      <c r="M2417" s="36"/>
      <c r="N2417" s="37"/>
      <c r="O2417" s="38"/>
      <c r="P2417" s="39"/>
    </row>
    <row r="2418" spans="1:16" ht="9.75" customHeight="1">
      <c r="A2418" s="5"/>
      <c r="B2418" s="33" t="s">
        <v>255</v>
      </c>
      <c r="C2418" s="33"/>
      <c r="D2418" s="34"/>
      <c r="E2418" s="35"/>
      <c r="F2418" s="35"/>
      <c r="G2418" s="35"/>
      <c r="H2418" s="35"/>
      <c r="I2418" s="35"/>
      <c r="J2418" s="35"/>
      <c r="K2418" s="35"/>
      <c r="L2418" s="35"/>
      <c r="M2418" s="36"/>
      <c r="N2418" s="37"/>
      <c r="O2418" s="38"/>
      <c r="P2418" s="39"/>
    </row>
    <row r="2419" spans="1:16" ht="9.75" customHeight="1">
      <c r="A2419" s="5"/>
      <c r="B2419" s="33" t="s">
        <v>5</v>
      </c>
      <c r="C2419" s="33"/>
      <c r="D2419" s="34"/>
      <c r="E2419" s="35"/>
      <c r="F2419" s="35"/>
      <c r="G2419" s="35"/>
      <c r="H2419" s="35"/>
      <c r="I2419" s="35"/>
      <c r="J2419" s="35"/>
      <c r="K2419" s="35"/>
      <c r="L2419" s="35"/>
      <c r="M2419" s="36"/>
      <c r="N2419" s="37"/>
      <c r="O2419" s="38"/>
      <c r="P2419" s="39"/>
    </row>
    <row r="2420" spans="1:16" ht="9.75" customHeight="1">
      <c r="A2420" s="40"/>
      <c r="B2420" s="41" t="s">
        <v>6</v>
      </c>
      <c r="C2420" s="41">
        <f aca="true" t="shared" si="162" ref="C2420:M2420">SUM(C2404:C2419)</f>
        <v>127</v>
      </c>
      <c r="D2420" s="42">
        <f t="shared" si="162"/>
        <v>1</v>
      </c>
      <c r="E2420" s="43">
        <f t="shared" si="162"/>
        <v>1</v>
      </c>
      <c r="F2420" s="43">
        <f t="shared" si="162"/>
        <v>1</v>
      </c>
      <c r="G2420" s="43">
        <f t="shared" si="162"/>
        <v>1</v>
      </c>
      <c r="H2420" s="43">
        <f t="shared" si="162"/>
        <v>1</v>
      </c>
      <c r="I2420" s="43">
        <f t="shared" si="162"/>
        <v>4</v>
      </c>
      <c r="J2420" s="43">
        <f t="shared" si="162"/>
        <v>5</v>
      </c>
      <c r="K2420" s="43">
        <f t="shared" si="162"/>
        <v>7</v>
      </c>
      <c r="L2420" s="43">
        <f t="shared" si="162"/>
        <v>30</v>
      </c>
      <c r="M2420" s="44">
        <f t="shared" si="162"/>
        <v>49</v>
      </c>
      <c r="N2420" s="45">
        <f>MIN(D2420:M2420)</f>
        <v>1</v>
      </c>
      <c r="O2420" s="46">
        <f>C2420-N2420</f>
        <v>126</v>
      </c>
      <c r="P2420" s="47">
        <f>O2420/C2420</f>
        <v>0.9921259842519685</v>
      </c>
    </row>
    <row r="2421" spans="1:16" ht="9.75" customHeight="1">
      <c r="A2421" s="32" t="s">
        <v>127</v>
      </c>
      <c r="B2421" s="48" t="s">
        <v>0</v>
      </c>
      <c r="C2421" s="48"/>
      <c r="D2421" s="49"/>
      <c r="E2421" s="50"/>
      <c r="F2421" s="50"/>
      <c r="G2421" s="50"/>
      <c r="H2421" s="50"/>
      <c r="I2421" s="50"/>
      <c r="J2421" s="50"/>
      <c r="K2421" s="50"/>
      <c r="L2421" s="50"/>
      <c r="M2421" s="51"/>
      <c r="N2421" s="52"/>
      <c r="O2421" s="53"/>
      <c r="P2421" s="54"/>
    </row>
    <row r="2422" spans="1:16" ht="9.75" customHeight="1">
      <c r="A2422" s="5"/>
      <c r="B2422" s="33" t="s">
        <v>1</v>
      </c>
      <c r="C2422" s="33">
        <v>86</v>
      </c>
      <c r="D2422" s="34">
        <v>0</v>
      </c>
      <c r="E2422" s="35">
        <v>0</v>
      </c>
      <c r="F2422" s="35">
        <v>0</v>
      </c>
      <c r="G2422" s="35">
        <v>0</v>
      </c>
      <c r="H2422" s="35">
        <v>1</v>
      </c>
      <c r="I2422" s="35">
        <v>2</v>
      </c>
      <c r="J2422" s="35">
        <v>5</v>
      </c>
      <c r="K2422" s="35">
        <v>8</v>
      </c>
      <c r="L2422" s="35">
        <v>25</v>
      </c>
      <c r="M2422" s="36">
        <v>38</v>
      </c>
      <c r="N2422" s="37">
        <f>MIN(D2422:M2422)</f>
        <v>0</v>
      </c>
      <c r="O2422" s="38">
        <f>C2422-N2422</f>
        <v>86</v>
      </c>
      <c r="P2422" s="39">
        <f>O2422/C2422</f>
        <v>1</v>
      </c>
    </row>
    <row r="2423" spans="1:16" ht="9.75" customHeight="1">
      <c r="A2423" s="5"/>
      <c r="B2423" s="33" t="s">
        <v>2</v>
      </c>
      <c r="C2423" s="33"/>
      <c r="D2423" s="34"/>
      <c r="E2423" s="35"/>
      <c r="F2423" s="35"/>
      <c r="G2423" s="35"/>
      <c r="H2423" s="35"/>
      <c r="I2423" s="35"/>
      <c r="J2423" s="35"/>
      <c r="K2423" s="35"/>
      <c r="L2423" s="35"/>
      <c r="M2423" s="36"/>
      <c r="N2423" s="37"/>
      <c r="O2423" s="38"/>
      <c r="P2423" s="39"/>
    </row>
    <row r="2424" spans="1:16" ht="9.75" customHeight="1">
      <c r="A2424" s="5"/>
      <c r="B2424" s="33" t="s">
        <v>460</v>
      </c>
      <c r="C2424" s="33"/>
      <c r="D2424" s="34"/>
      <c r="E2424" s="35"/>
      <c r="F2424" s="35"/>
      <c r="G2424" s="35"/>
      <c r="H2424" s="35"/>
      <c r="I2424" s="35"/>
      <c r="J2424" s="35"/>
      <c r="K2424" s="35"/>
      <c r="L2424" s="35"/>
      <c r="M2424" s="36"/>
      <c r="N2424" s="37"/>
      <c r="O2424" s="38"/>
      <c r="P2424" s="39"/>
    </row>
    <row r="2425" spans="1:16" ht="9.75" customHeight="1">
      <c r="A2425" s="5"/>
      <c r="B2425" s="33" t="s">
        <v>460</v>
      </c>
      <c r="C2425" s="33"/>
      <c r="D2425" s="34"/>
      <c r="E2425" s="35"/>
      <c r="F2425" s="35"/>
      <c r="G2425" s="35"/>
      <c r="H2425" s="35"/>
      <c r="I2425" s="35"/>
      <c r="J2425" s="35"/>
      <c r="K2425" s="35"/>
      <c r="L2425" s="35"/>
      <c r="M2425" s="36"/>
      <c r="N2425" s="37"/>
      <c r="O2425" s="38"/>
      <c r="P2425" s="39"/>
    </row>
    <row r="2426" spans="1:16" ht="9.75" customHeight="1">
      <c r="A2426" s="5"/>
      <c r="B2426" s="33" t="s">
        <v>4</v>
      </c>
      <c r="C2426" s="33"/>
      <c r="D2426" s="34"/>
      <c r="E2426" s="35"/>
      <c r="F2426" s="35"/>
      <c r="G2426" s="35"/>
      <c r="H2426" s="35"/>
      <c r="I2426" s="35"/>
      <c r="J2426" s="35"/>
      <c r="K2426" s="35"/>
      <c r="L2426" s="35"/>
      <c r="M2426" s="36"/>
      <c r="N2426" s="37"/>
      <c r="O2426" s="38"/>
      <c r="P2426" s="39"/>
    </row>
    <row r="2427" spans="1:16" ht="9.75" customHeight="1">
      <c r="A2427" s="5"/>
      <c r="B2427" s="33" t="s">
        <v>258</v>
      </c>
      <c r="C2427" s="33"/>
      <c r="D2427" s="34"/>
      <c r="E2427" s="35"/>
      <c r="F2427" s="35"/>
      <c r="G2427" s="35"/>
      <c r="H2427" s="35"/>
      <c r="I2427" s="35"/>
      <c r="J2427" s="35"/>
      <c r="K2427" s="35"/>
      <c r="L2427" s="35"/>
      <c r="M2427" s="36"/>
      <c r="N2427" s="37"/>
      <c r="O2427" s="38"/>
      <c r="P2427" s="39"/>
    </row>
    <row r="2428" spans="1:16" ht="9.75" customHeight="1">
      <c r="A2428" s="5"/>
      <c r="B2428" s="33" t="s">
        <v>258</v>
      </c>
      <c r="C2428" s="33"/>
      <c r="D2428" s="34"/>
      <c r="E2428" s="35"/>
      <c r="F2428" s="35"/>
      <c r="G2428" s="35"/>
      <c r="H2428" s="35"/>
      <c r="I2428" s="35"/>
      <c r="J2428" s="35"/>
      <c r="K2428" s="35"/>
      <c r="L2428" s="35"/>
      <c r="M2428" s="36"/>
      <c r="N2428" s="37"/>
      <c r="O2428" s="38"/>
      <c r="P2428" s="39"/>
    </row>
    <row r="2429" spans="1:16" ht="9.75" customHeight="1">
      <c r="A2429" s="5"/>
      <c r="B2429" s="33" t="s">
        <v>258</v>
      </c>
      <c r="C2429" s="33"/>
      <c r="D2429" s="34"/>
      <c r="E2429" s="35"/>
      <c r="F2429" s="35"/>
      <c r="G2429" s="35"/>
      <c r="H2429" s="35"/>
      <c r="I2429" s="35"/>
      <c r="J2429" s="35"/>
      <c r="K2429" s="35"/>
      <c r="L2429" s="35"/>
      <c r="M2429" s="36"/>
      <c r="N2429" s="37"/>
      <c r="O2429" s="38"/>
      <c r="P2429" s="39"/>
    </row>
    <row r="2430" spans="1:16" ht="9.75" customHeight="1">
      <c r="A2430" s="5"/>
      <c r="B2430" s="33" t="s">
        <v>258</v>
      </c>
      <c r="C2430" s="33"/>
      <c r="D2430" s="34"/>
      <c r="E2430" s="35"/>
      <c r="F2430" s="35"/>
      <c r="G2430" s="35"/>
      <c r="H2430" s="35"/>
      <c r="I2430" s="35"/>
      <c r="J2430" s="35"/>
      <c r="K2430" s="35"/>
      <c r="L2430" s="35"/>
      <c r="M2430" s="36"/>
      <c r="N2430" s="37"/>
      <c r="O2430" s="38"/>
      <c r="P2430" s="39"/>
    </row>
    <row r="2431" spans="1:16" ht="9.75" customHeight="1">
      <c r="A2431" s="5"/>
      <c r="B2431" s="33" t="s">
        <v>258</v>
      </c>
      <c r="C2431" s="33"/>
      <c r="D2431" s="34"/>
      <c r="E2431" s="35"/>
      <c r="F2431" s="35"/>
      <c r="G2431" s="35"/>
      <c r="H2431" s="35"/>
      <c r="I2431" s="35"/>
      <c r="J2431" s="35"/>
      <c r="K2431" s="35"/>
      <c r="L2431" s="35"/>
      <c r="M2431" s="36"/>
      <c r="N2431" s="37"/>
      <c r="O2431" s="38"/>
      <c r="P2431" s="39"/>
    </row>
    <row r="2432" spans="1:16" ht="9.75" customHeight="1">
      <c r="A2432" s="5"/>
      <c r="B2432" s="33" t="s">
        <v>258</v>
      </c>
      <c r="C2432" s="33"/>
      <c r="D2432" s="34"/>
      <c r="E2432" s="35"/>
      <c r="F2432" s="35"/>
      <c r="G2432" s="35"/>
      <c r="H2432" s="35"/>
      <c r="I2432" s="35"/>
      <c r="J2432" s="35"/>
      <c r="K2432" s="35"/>
      <c r="L2432" s="35"/>
      <c r="M2432" s="36"/>
      <c r="N2432" s="37"/>
      <c r="O2432" s="38"/>
      <c r="P2432" s="39"/>
    </row>
    <row r="2433" spans="1:16" ht="9.75" customHeight="1">
      <c r="A2433" s="5"/>
      <c r="B2433" s="33" t="s">
        <v>93</v>
      </c>
      <c r="C2433" s="33"/>
      <c r="D2433" s="34"/>
      <c r="E2433" s="35"/>
      <c r="F2433" s="35"/>
      <c r="G2433" s="35"/>
      <c r="H2433" s="35"/>
      <c r="I2433" s="35"/>
      <c r="J2433" s="35"/>
      <c r="K2433" s="35"/>
      <c r="L2433" s="35"/>
      <c r="M2433" s="36"/>
      <c r="N2433" s="37"/>
      <c r="O2433" s="38"/>
      <c r="P2433" s="39"/>
    </row>
    <row r="2434" spans="1:16" ht="9.75" customHeight="1">
      <c r="A2434" s="5"/>
      <c r="B2434" s="33" t="s">
        <v>254</v>
      </c>
      <c r="C2434" s="33"/>
      <c r="D2434" s="34"/>
      <c r="E2434" s="35"/>
      <c r="F2434" s="35"/>
      <c r="G2434" s="35"/>
      <c r="H2434" s="35"/>
      <c r="I2434" s="35"/>
      <c r="J2434" s="35"/>
      <c r="K2434" s="35"/>
      <c r="L2434" s="35"/>
      <c r="M2434" s="36"/>
      <c r="N2434" s="37"/>
      <c r="O2434" s="38"/>
      <c r="P2434" s="39"/>
    </row>
    <row r="2435" spans="1:16" ht="9.75" customHeight="1">
      <c r="A2435" s="5"/>
      <c r="B2435" s="33" t="s">
        <v>255</v>
      </c>
      <c r="C2435" s="33"/>
      <c r="D2435" s="34"/>
      <c r="E2435" s="35"/>
      <c r="F2435" s="35"/>
      <c r="G2435" s="35"/>
      <c r="H2435" s="35"/>
      <c r="I2435" s="35"/>
      <c r="J2435" s="35"/>
      <c r="K2435" s="35"/>
      <c r="L2435" s="35"/>
      <c r="M2435" s="36"/>
      <c r="N2435" s="37"/>
      <c r="O2435" s="38"/>
      <c r="P2435" s="39"/>
    </row>
    <row r="2436" spans="1:16" ht="9.75" customHeight="1">
      <c r="A2436" s="5"/>
      <c r="B2436" s="33" t="s">
        <v>5</v>
      </c>
      <c r="C2436" s="33"/>
      <c r="D2436" s="34"/>
      <c r="E2436" s="35"/>
      <c r="F2436" s="35"/>
      <c r="G2436" s="35"/>
      <c r="H2436" s="35"/>
      <c r="I2436" s="35"/>
      <c r="J2436" s="35"/>
      <c r="K2436" s="35"/>
      <c r="L2436" s="35"/>
      <c r="M2436" s="36"/>
      <c r="N2436" s="37"/>
      <c r="O2436" s="38"/>
      <c r="P2436" s="39"/>
    </row>
    <row r="2437" spans="1:16" ht="9.75" customHeight="1">
      <c r="A2437" s="40"/>
      <c r="B2437" s="41" t="s">
        <v>6</v>
      </c>
      <c r="C2437" s="41">
        <f aca="true" t="shared" si="163" ref="C2437:M2437">SUM(C2421:C2436)</f>
        <v>86</v>
      </c>
      <c r="D2437" s="42">
        <f t="shared" si="163"/>
        <v>0</v>
      </c>
      <c r="E2437" s="43">
        <f t="shared" si="163"/>
        <v>0</v>
      </c>
      <c r="F2437" s="43">
        <f t="shared" si="163"/>
        <v>0</v>
      </c>
      <c r="G2437" s="43">
        <f t="shared" si="163"/>
        <v>0</v>
      </c>
      <c r="H2437" s="43">
        <f t="shared" si="163"/>
        <v>1</v>
      </c>
      <c r="I2437" s="43">
        <f t="shared" si="163"/>
        <v>2</v>
      </c>
      <c r="J2437" s="43">
        <f t="shared" si="163"/>
        <v>5</v>
      </c>
      <c r="K2437" s="43">
        <f t="shared" si="163"/>
        <v>8</v>
      </c>
      <c r="L2437" s="43">
        <f t="shared" si="163"/>
        <v>25</v>
      </c>
      <c r="M2437" s="44">
        <f t="shared" si="163"/>
        <v>38</v>
      </c>
      <c r="N2437" s="45">
        <f>MIN(D2437:M2437)</f>
        <v>0</v>
      </c>
      <c r="O2437" s="46">
        <f>C2437-N2437</f>
        <v>86</v>
      </c>
      <c r="P2437" s="47">
        <f>O2437/C2437</f>
        <v>1</v>
      </c>
    </row>
    <row r="2438" spans="1:16" ht="9.75" customHeight="1">
      <c r="A2438" s="32" t="s">
        <v>128</v>
      </c>
      <c r="B2438" s="48" t="s">
        <v>0</v>
      </c>
      <c r="C2438" s="48"/>
      <c r="D2438" s="49"/>
      <c r="E2438" s="50"/>
      <c r="F2438" s="50"/>
      <c r="G2438" s="50"/>
      <c r="H2438" s="50"/>
      <c r="I2438" s="50"/>
      <c r="J2438" s="50"/>
      <c r="K2438" s="50"/>
      <c r="L2438" s="50"/>
      <c r="M2438" s="51"/>
      <c r="N2438" s="52"/>
      <c r="O2438" s="53"/>
      <c r="P2438" s="54"/>
    </row>
    <row r="2439" spans="1:16" ht="9.75" customHeight="1">
      <c r="A2439" s="5"/>
      <c r="B2439" s="33" t="s">
        <v>1</v>
      </c>
      <c r="C2439" s="33">
        <v>91</v>
      </c>
      <c r="D2439" s="34">
        <v>0</v>
      </c>
      <c r="E2439" s="35">
        <v>0</v>
      </c>
      <c r="F2439" s="35">
        <v>0</v>
      </c>
      <c r="G2439" s="35">
        <v>0</v>
      </c>
      <c r="H2439" s="35">
        <v>1</v>
      </c>
      <c r="I2439" s="35">
        <v>0</v>
      </c>
      <c r="J2439" s="35">
        <v>3</v>
      </c>
      <c r="K2439" s="35">
        <v>8</v>
      </c>
      <c r="L2439" s="35">
        <v>26</v>
      </c>
      <c r="M2439" s="36">
        <v>43</v>
      </c>
      <c r="N2439" s="37">
        <f>MIN(D2439:M2439)</f>
        <v>0</v>
      </c>
      <c r="O2439" s="38">
        <f>C2439-N2439</f>
        <v>91</v>
      </c>
      <c r="P2439" s="39">
        <f>O2439/C2439</f>
        <v>1</v>
      </c>
    </row>
    <row r="2440" spans="1:16" ht="9.75" customHeight="1">
      <c r="A2440" s="5"/>
      <c r="B2440" s="33" t="s">
        <v>2</v>
      </c>
      <c r="C2440" s="33"/>
      <c r="D2440" s="34"/>
      <c r="E2440" s="35"/>
      <c r="F2440" s="35"/>
      <c r="G2440" s="35"/>
      <c r="H2440" s="35"/>
      <c r="I2440" s="35"/>
      <c r="J2440" s="35"/>
      <c r="K2440" s="35"/>
      <c r="L2440" s="35"/>
      <c r="M2440" s="36"/>
      <c r="N2440" s="37"/>
      <c r="O2440" s="38"/>
      <c r="P2440" s="39"/>
    </row>
    <row r="2441" spans="1:16" ht="9.75" customHeight="1">
      <c r="A2441" s="5"/>
      <c r="B2441" s="33" t="s">
        <v>460</v>
      </c>
      <c r="C2441" s="33"/>
      <c r="D2441" s="34"/>
      <c r="E2441" s="35"/>
      <c r="F2441" s="35"/>
      <c r="G2441" s="35"/>
      <c r="H2441" s="35"/>
      <c r="I2441" s="35"/>
      <c r="J2441" s="35"/>
      <c r="K2441" s="35"/>
      <c r="L2441" s="35"/>
      <c r="M2441" s="36"/>
      <c r="N2441" s="37"/>
      <c r="O2441" s="38"/>
      <c r="P2441" s="39"/>
    </row>
    <row r="2442" spans="1:16" ht="9.75" customHeight="1">
      <c r="A2442" s="5"/>
      <c r="B2442" s="33" t="s">
        <v>460</v>
      </c>
      <c r="C2442" s="33"/>
      <c r="D2442" s="34"/>
      <c r="E2442" s="35"/>
      <c r="F2442" s="35"/>
      <c r="G2442" s="35"/>
      <c r="H2442" s="35"/>
      <c r="I2442" s="35"/>
      <c r="J2442" s="35"/>
      <c r="K2442" s="35"/>
      <c r="L2442" s="35"/>
      <c r="M2442" s="36"/>
      <c r="N2442" s="37"/>
      <c r="O2442" s="38"/>
      <c r="P2442" s="39"/>
    </row>
    <row r="2443" spans="1:16" ht="9.75" customHeight="1">
      <c r="A2443" s="5"/>
      <c r="B2443" s="33" t="s">
        <v>4</v>
      </c>
      <c r="C2443" s="33"/>
      <c r="D2443" s="34"/>
      <c r="E2443" s="35"/>
      <c r="F2443" s="35"/>
      <c r="G2443" s="35"/>
      <c r="H2443" s="35"/>
      <c r="I2443" s="35"/>
      <c r="J2443" s="35"/>
      <c r="K2443" s="35"/>
      <c r="L2443" s="35"/>
      <c r="M2443" s="36"/>
      <c r="N2443" s="37"/>
      <c r="O2443" s="38"/>
      <c r="P2443" s="39"/>
    </row>
    <row r="2444" spans="1:16" ht="9.75" customHeight="1">
      <c r="A2444" s="5"/>
      <c r="B2444" s="33" t="s">
        <v>258</v>
      </c>
      <c r="C2444" s="33"/>
      <c r="D2444" s="34"/>
      <c r="E2444" s="35"/>
      <c r="F2444" s="35"/>
      <c r="G2444" s="35"/>
      <c r="H2444" s="35"/>
      <c r="I2444" s="35"/>
      <c r="J2444" s="35"/>
      <c r="K2444" s="35"/>
      <c r="L2444" s="35"/>
      <c r="M2444" s="36"/>
      <c r="N2444" s="37"/>
      <c r="O2444" s="38"/>
      <c r="P2444" s="39"/>
    </row>
    <row r="2445" spans="1:16" ht="9.75" customHeight="1">
      <c r="A2445" s="5"/>
      <c r="B2445" s="33" t="s">
        <v>258</v>
      </c>
      <c r="C2445" s="33"/>
      <c r="D2445" s="34"/>
      <c r="E2445" s="35"/>
      <c r="F2445" s="35"/>
      <c r="G2445" s="35"/>
      <c r="H2445" s="35"/>
      <c r="I2445" s="35"/>
      <c r="J2445" s="35"/>
      <c r="K2445" s="35"/>
      <c r="L2445" s="35"/>
      <c r="M2445" s="36"/>
      <c r="N2445" s="37"/>
      <c r="O2445" s="38"/>
      <c r="P2445" s="39"/>
    </row>
    <row r="2446" spans="1:16" ht="9.75" customHeight="1">
      <c r="A2446" s="5"/>
      <c r="B2446" s="33" t="s">
        <v>258</v>
      </c>
      <c r="C2446" s="33"/>
      <c r="D2446" s="34"/>
      <c r="E2446" s="35"/>
      <c r="F2446" s="35"/>
      <c r="G2446" s="35"/>
      <c r="H2446" s="35"/>
      <c r="I2446" s="35"/>
      <c r="J2446" s="35"/>
      <c r="K2446" s="35"/>
      <c r="L2446" s="35"/>
      <c r="M2446" s="36"/>
      <c r="N2446" s="37"/>
      <c r="O2446" s="38"/>
      <c r="P2446" s="39"/>
    </row>
    <row r="2447" spans="1:16" ht="9.75" customHeight="1">
      <c r="A2447" s="5"/>
      <c r="B2447" s="33" t="s">
        <v>258</v>
      </c>
      <c r="C2447" s="33"/>
      <c r="D2447" s="34"/>
      <c r="E2447" s="35"/>
      <c r="F2447" s="35"/>
      <c r="G2447" s="35"/>
      <c r="H2447" s="35"/>
      <c r="I2447" s="35"/>
      <c r="J2447" s="35"/>
      <c r="K2447" s="35"/>
      <c r="L2447" s="35"/>
      <c r="M2447" s="36"/>
      <c r="N2447" s="37"/>
      <c r="O2447" s="38"/>
      <c r="P2447" s="39"/>
    </row>
    <row r="2448" spans="1:16" ht="9.75" customHeight="1">
      <c r="A2448" s="5"/>
      <c r="B2448" s="33" t="s">
        <v>258</v>
      </c>
      <c r="C2448" s="33"/>
      <c r="D2448" s="34"/>
      <c r="E2448" s="35"/>
      <c r="F2448" s="35"/>
      <c r="G2448" s="35"/>
      <c r="H2448" s="35"/>
      <c r="I2448" s="35"/>
      <c r="J2448" s="35"/>
      <c r="K2448" s="35"/>
      <c r="L2448" s="35"/>
      <c r="M2448" s="36"/>
      <c r="N2448" s="37"/>
      <c r="O2448" s="38"/>
      <c r="P2448" s="39"/>
    </row>
    <row r="2449" spans="1:16" ht="9.75" customHeight="1">
      <c r="A2449" s="5"/>
      <c r="B2449" s="33" t="s">
        <v>258</v>
      </c>
      <c r="C2449" s="33"/>
      <c r="D2449" s="34"/>
      <c r="E2449" s="35"/>
      <c r="F2449" s="35"/>
      <c r="G2449" s="35"/>
      <c r="H2449" s="35"/>
      <c r="I2449" s="35"/>
      <c r="J2449" s="35"/>
      <c r="K2449" s="35"/>
      <c r="L2449" s="35"/>
      <c r="M2449" s="36"/>
      <c r="N2449" s="37"/>
      <c r="O2449" s="38"/>
      <c r="P2449" s="39"/>
    </row>
    <row r="2450" spans="1:16" ht="9.75" customHeight="1">
      <c r="A2450" s="5"/>
      <c r="B2450" s="33" t="s">
        <v>93</v>
      </c>
      <c r="C2450" s="33"/>
      <c r="D2450" s="34"/>
      <c r="E2450" s="35"/>
      <c r="F2450" s="35"/>
      <c r="G2450" s="35"/>
      <c r="H2450" s="35"/>
      <c r="I2450" s="35"/>
      <c r="J2450" s="35"/>
      <c r="K2450" s="35"/>
      <c r="L2450" s="35"/>
      <c r="M2450" s="36"/>
      <c r="N2450" s="37"/>
      <c r="O2450" s="38"/>
      <c r="P2450" s="39"/>
    </row>
    <row r="2451" spans="1:16" ht="9.75" customHeight="1">
      <c r="A2451" s="5"/>
      <c r="B2451" s="33" t="s">
        <v>254</v>
      </c>
      <c r="C2451" s="33"/>
      <c r="D2451" s="34"/>
      <c r="E2451" s="35"/>
      <c r="F2451" s="35"/>
      <c r="G2451" s="35"/>
      <c r="H2451" s="35"/>
      <c r="I2451" s="35"/>
      <c r="J2451" s="35"/>
      <c r="K2451" s="35"/>
      <c r="L2451" s="35"/>
      <c r="M2451" s="36"/>
      <c r="N2451" s="37"/>
      <c r="O2451" s="38"/>
      <c r="P2451" s="39"/>
    </row>
    <row r="2452" spans="1:16" ht="9.75" customHeight="1">
      <c r="A2452" s="5"/>
      <c r="B2452" s="33" t="s">
        <v>255</v>
      </c>
      <c r="C2452" s="33"/>
      <c r="D2452" s="34"/>
      <c r="E2452" s="35"/>
      <c r="F2452" s="35"/>
      <c r="G2452" s="35"/>
      <c r="H2452" s="35"/>
      <c r="I2452" s="35"/>
      <c r="J2452" s="35"/>
      <c r="K2452" s="35"/>
      <c r="L2452" s="35"/>
      <c r="M2452" s="36"/>
      <c r="N2452" s="37"/>
      <c r="O2452" s="38"/>
      <c r="P2452" s="39"/>
    </row>
    <row r="2453" spans="1:16" ht="9.75" customHeight="1">
      <c r="A2453" s="5"/>
      <c r="B2453" s="33" t="s">
        <v>5</v>
      </c>
      <c r="C2453" s="33"/>
      <c r="D2453" s="34"/>
      <c r="E2453" s="35"/>
      <c r="F2453" s="35"/>
      <c r="G2453" s="35"/>
      <c r="H2453" s="35"/>
      <c r="I2453" s="35"/>
      <c r="J2453" s="35"/>
      <c r="K2453" s="35"/>
      <c r="L2453" s="35"/>
      <c r="M2453" s="36"/>
      <c r="N2453" s="37"/>
      <c r="O2453" s="38"/>
      <c r="P2453" s="39"/>
    </row>
    <row r="2454" spans="1:16" ht="9.75" customHeight="1">
      <c r="A2454" s="40"/>
      <c r="B2454" s="41" t="s">
        <v>6</v>
      </c>
      <c r="C2454" s="41">
        <f aca="true" t="shared" si="164" ref="C2454:M2454">SUM(C2438:C2453)</f>
        <v>91</v>
      </c>
      <c r="D2454" s="42">
        <f t="shared" si="164"/>
        <v>0</v>
      </c>
      <c r="E2454" s="43">
        <f t="shared" si="164"/>
        <v>0</v>
      </c>
      <c r="F2454" s="43">
        <f t="shared" si="164"/>
        <v>0</v>
      </c>
      <c r="G2454" s="43">
        <f t="shared" si="164"/>
        <v>0</v>
      </c>
      <c r="H2454" s="43">
        <f t="shared" si="164"/>
        <v>1</v>
      </c>
      <c r="I2454" s="43">
        <f t="shared" si="164"/>
        <v>0</v>
      </c>
      <c r="J2454" s="43">
        <f t="shared" si="164"/>
        <v>3</v>
      </c>
      <c r="K2454" s="43">
        <f t="shared" si="164"/>
        <v>8</v>
      </c>
      <c r="L2454" s="43">
        <f t="shared" si="164"/>
        <v>26</v>
      </c>
      <c r="M2454" s="44">
        <f t="shared" si="164"/>
        <v>43</v>
      </c>
      <c r="N2454" s="45">
        <f>MIN(D2454:M2454)</f>
        <v>0</v>
      </c>
      <c r="O2454" s="46">
        <f>C2454-N2454</f>
        <v>91</v>
      </c>
      <c r="P2454" s="47">
        <f>O2454/C2454</f>
        <v>1</v>
      </c>
    </row>
    <row r="2455" spans="1:16" ht="9.75" customHeight="1">
      <c r="A2455" s="32" t="s">
        <v>129</v>
      </c>
      <c r="B2455" s="48" t="s">
        <v>0</v>
      </c>
      <c r="C2455" s="48"/>
      <c r="D2455" s="49"/>
      <c r="E2455" s="50"/>
      <c r="F2455" s="50"/>
      <c r="G2455" s="50"/>
      <c r="H2455" s="50"/>
      <c r="I2455" s="50"/>
      <c r="J2455" s="50"/>
      <c r="K2455" s="50"/>
      <c r="L2455" s="50"/>
      <c r="M2455" s="51"/>
      <c r="N2455" s="52"/>
      <c r="O2455" s="53"/>
      <c r="P2455" s="54"/>
    </row>
    <row r="2456" spans="1:16" ht="9.75" customHeight="1">
      <c r="A2456" s="5"/>
      <c r="B2456" s="33" t="s">
        <v>1</v>
      </c>
      <c r="C2456" s="33">
        <v>85</v>
      </c>
      <c r="D2456" s="34">
        <v>2</v>
      </c>
      <c r="E2456" s="35">
        <v>0</v>
      </c>
      <c r="F2456" s="35">
        <v>0</v>
      </c>
      <c r="G2456" s="35">
        <v>0</v>
      </c>
      <c r="H2456" s="35">
        <v>1</v>
      </c>
      <c r="I2456" s="35">
        <v>4</v>
      </c>
      <c r="J2456" s="35">
        <v>5</v>
      </c>
      <c r="K2456" s="35">
        <v>8</v>
      </c>
      <c r="L2456" s="35">
        <v>21</v>
      </c>
      <c r="M2456" s="36">
        <v>35</v>
      </c>
      <c r="N2456" s="37">
        <f>MIN(D2456:M2456)</f>
        <v>0</v>
      </c>
      <c r="O2456" s="38">
        <f>C2456-N2456</f>
        <v>85</v>
      </c>
      <c r="P2456" s="39">
        <f>O2456/C2456</f>
        <v>1</v>
      </c>
    </row>
    <row r="2457" spans="1:16" ht="9.75" customHeight="1">
      <c r="A2457" s="5"/>
      <c r="B2457" s="33" t="s">
        <v>2</v>
      </c>
      <c r="C2457" s="33"/>
      <c r="D2457" s="34"/>
      <c r="E2457" s="35"/>
      <c r="F2457" s="35"/>
      <c r="G2457" s="35"/>
      <c r="H2457" s="35"/>
      <c r="I2457" s="35"/>
      <c r="J2457" s="35"/>
      <c r="K2457" s="35"/>
      <c r="L2457" s="35"/>
      <c r="M2457" s="36"/>
      <c r="N2457" s="37"/>
      <c r="O2457" s="38"/>
      <c r="P2457" s="39"/>
    </row>
    <row r="2458" spans="1:16" ht="9.75" customHeight="1">
      <c r="A2458" s="5"/>
      <c r="B2458" s="33" t="s">
        <v>460</v>
      </c>
      <c r="C2458" s="33"/>
      <c r="D2458" s="34"/>
      <c r="E2458" s="35"/>
      <c r="F2458" s="35"/>
      <c r="G2458" s="35"/>
      <c r="H2458" s="35"/>
      <c r="I2458" s="35"/>
      <c r="J2458" s="35"/>
      <c r="K2458" s="35"/>
      <c r="L2458" s="35"/>
      <c r="M2458" s="36"/>
      <c r="N2458" s="37"/>
      <c r="O2458" s="38"/>
      <c r="P2458" s="39"/>
    </row>
    <row r="2459" spans="1:16" ht="9.75" customHeight="1">
      <c r="A2459" s="5"/>
      <c r="B2459" s="33" t="s">
        <v>460</v>
      </c>
      <c r="C2459" s="33"/>
      <c r="D2459" s="34"/>
      <c r="E2459" s="35"/>
      <c r="F2459" s="35"/>
      <c r="G2459" s="35"/>
      <c r="H2459" s="35"/>
      <c r="I2459" s="35"/>
      <c r="J2459" s="35"/>
      <c r="K2459" s="35"/>
      <c r="L2459" s="35"/>
      <c r="M2459" s="36"/>
      <c r="N2459" s="37"/>
      <c r="O2459" s="38"/>
      <c r="P2459" s="39"/>
    </row>
    <row r="2460" spans="1:16" ht="9.75" customHeight="1">
      <c r="A2460" s="5"/>
      <c r="B2460" s="33" t="s">
        <v>4</v>
      </c>
      <c r="C2460" s="33"/>
      <c r="D2460" s="34"/>
      <c r="E2460" s="35"/>
      <c r="F2460" s="35"/>
      <c r="G2460" s="35"/>
      <c r="H2460" s="35"/>
      <c r="I2460" s="35"/>
      <c r="J2460" s="35"/>
      <c r="K2460" s="35"/>
      <c r="L2460" s="35"/>
      <c r="M2460" s="36"/>
      <c r="N2460" s="37"/>
      <c r="O2460" s="38"/>
      <c r="P2460" s="39"/>
    </row>
    <row r="2461" spans="1:16" ht="9.75" customHeight="1">
      <c r="A2461" s="5"/>
      <c r="B2461" s="33" t="s">
        <v>258</v>
      </c>
      <c r="C2461" s="33"/>
      <c r="D2461" s="34"/>
      <c r="E2461" s="35"/>
      <c r="F2461" s="35"/>
      <c r="G2461" s="35"/>
      <c r="H2461" s="35"/>
      <c r="I2461" s="35"/>
      <c r="J2461" s="35"/>
      <c r="K2461" s="35"/>
      <c r="L2461" s="35"/>
      <c r="M2461" s="36"/>
      <c r="N2461" s="37"/>
      <c r="O2461" s="38"/>
      <c r="P2461" s="39"/>
    </row>
    <row r="2462" spans="1:16" ht="9.75" customHeight="1">
      <c r="A2462" s="5"/>
      <c r="B2462" s="33" t="s">
        <v>258</v>
      </c>
      <c r="C2462" s="33"/>
      <c r="D2462" s="34"/>
      <c r="E2462" s="35"/>
      <c r="F2462" s="35"/>
      <c r="G2462" s="35"/>
      <c r="H2462" s="35"/>
      <c r="I2462" s="35"/>
      <c r="J2462" s="35"/>
      <c r="K2462" s="35"/>
      <c r="L2462" s="35"/>
      <c r="M2462" s="36"/>
      <c r="N2462" s="37"/>
      <c r="O2462" s="38"/>
      <c r="P2462" s="39"/>
    </row>
    <row r="2463" spans="1:16" ht="9.75" customHeight="1">
      <c r="A2463" s="5"/>
      <c r="B2463" s="33" t="s">
        <v>258</v>
      </c>
      <c r="C2463" s="33"/>
      <c r="D2463" s="34"/>
      <c r="E2463" s="35"/>
      <c r="F2463" s="35"/>
      <c r="G2463" s="35"/>
      <c r="H2463" s="35"/>
      <c r="I2463" s="35"/>
      <c r="J2463" s="35"/>
      <c r="K2463" s="35"/>
      <c r="L2463" s="35"/>
      <c r="M2463" s="36"/>
      <c r="N2463" s="37"/>
      <c r="O2463" s="38"/>
      <c r="P2463" s="39"/>
    </row>
    <row r="2464" spans="1:16" ht="9.75" customHeight="1">
      <c r="A2464" s="5"/>
      <c r="B2464" s="33" t="s">
        <v>258</v>
      </c>
      <c r="C2464" s="33"/>
      <c r="D2464" s="34"/>
      <c r="E2464" s="35"/>
      <c r="F2464" s="35"/>
      <c r="G2464" s="35"/>
      <c r="H2464" s="35"/>
      <c r="I2464" s="35"/>
      <c r="J2464" s="35"/>
      <c r="K2464" s="35"/>
      <c r="L2464" s="35"/>
      <c r="M2464" s="36"/>
      <c r="N2464" s="37"/>
      <c r="O2464" s="38"/>
      <c r="P2464" s="39"/>
    </row>
    <row r="2465" spans="1:16" ht="9.75" customHeight="1">
      <c r="A2465" s="5"/>
      <c r="B2465" s="33" t="s">
        <v>258</v>
      </c>
      <c r="C2465" s="33"/>
      <c r="D2465" s="34"/>
      <c r="E2465" s="35"/>
      <c r="F2465" s="35"/>
      <c r="G2465" s="35"/>
      <c r="H2465" s="35"/>
      <c r="I2465" s="35"/>
      <c r="J2465" s="35"/>
      <c r="K2465" s="35"/>
      <c r="L2465" s="35"/>
      <c r="M2465" s="36"/>
      <c r="N2465" s="37"/>
      <c r="O2465" s="38"/>
      <c r="P2465" s="39"/>
    </row>
    <row r="2466" spans="1:16" ht="9.75" customHeight="1">
      <c r="A2466" s="5"/>
      <c r="B2466" s="33" t="s">
        <v>258</v>
      </c>
      <c r="C2466" s="33"/>
      <c r="D2466" s="34"/>
      <c r="E2466" s="35"/>
      <c r="F2466" s="35"/>
      <c r="G2466" s="35"/>
      <c r="H2466" s="35"/>
      <c r="I2466" s="35"/>
      <c r="J2466" s="35"/>
      <c r="K2466" s="35"/>
      <c r="L2466" s="35"/>
      <c r="M2466" s="36"/>
      <c r="N2466" s="37"/>
      <c r="O2466" s="38"/>
      <c r="P2466" s="39"/>
    </row>
    <row r="2467" spans="1:16" ht="9.75" customHeight="1">
      <c r="A2467" s="5"/>
      <c r="B2467" s="33" t="s">
        <v>93</v>
      </c>
      <c r="C2467" s="33"/>
      <c r="D2467" s="34"/>
      <c r="E2467" s="35"/>
      <c r="F2467" s="35"/>
      <c r="G2467" s="35"/>
      <c r="H2467" s="35"/>
      <c r="I2467" s="35"/>
      <c r="J2467" s="35"/>
      <c r="K2467" s="35"/>
      <c r="L2467" s="35"/>
      <c r="M2467" s="36"/>
      <c r="N2467" s="37"/>
      <c r="O2467" s="38"/>
      <c r="P2467" s="39"/>
    </row>
    <row r="2468" spans="1:16" ht="9.75" customHeight="1">
      <c r="A2468" s="5"/>
      <c r="B2468" s="33" t="s">
        <v>254</v>
      </c>
      <c r="C2468" s="33"/>
      <c r="D2468" s="34"/>
      <c r="E2468" s="35"/>
      <c r="F2468" s="35"/>
      <c r="G2468" s="35"/>
      <c r="H2468" s="35"/>
      <c r="I2468" s="35"/>
      <c r="J2468" s="35"/>
      <c r="K2468" s="35"/>
      <c r="L2468" s="35"/>
      <c r="M2468" s="36"/>
      <c r="N2468" s="37"/>
      <c r="O2468" s="38"/>
      <c r="P2468" s="39"/>
    </row>
    <row r="2469" spans="1:16" ht="9.75" customHeight="1">
      <c r="A2469" s="5"/>
      <c r="B2469" s="33" t="s">
        <v>255</v>
      </c>
      <c r="C2469" s="33"/>
      <c r="D2469" s="34"/>
      <c r="E2469" s="35"/>
      <c r="F2469" s="35"/>
      <c r="G2469" s="35"/>
      <c r="H2469" s="35"/>
      <c r="I2469" s="35"/>
      <c r="J2469" s="35"/>
      <c r="K2469" s="35"/>
      <c r="L2469" s="35"/>
      <c r="M2469" s="36"/>
      <c r="N2469" s="37"/>
      <c r="O2469" s="38"/>
      <c r="P2469" s="39"/>
    </row>
    <row r="2470" spans="1:16" ht="9.75" customHeight="1">
      <c r="A2470" s="5"/>
      <c r="B2470" s="33" t="s">
        <v>5</v>
      </c>
      <c r="C2470" s="33"/>
      <c r="D2470" s="34"/>
      <c r="E2470" s="35"/>
      <c r="F2470" s="35"/>
      <c r="G2470" s="35"/>
      <c r="H2470" s="35"/>
      <c r="I2470" s="35"/>
      <c r="J2470" s="35"/>
      <c r="K2470" s="35"/>
      <c r="L2470" s="35"/>
      <c r="M2470" s="36"/>
      <c r="N2470" s="37"/>
      <c r="O2470" s="38"/>
      <c r="P2470" s="39"/>
    </row>
    <row r="2471" spans="1:16" ht="9.75" customHeight="1">
      <c r="A2471" s="40"/>
      <c r="B2471" s="41" t="s">
        <v>6</v>
      </c>
      <c r="C2471" s="41">
        <f aca="true" t="shared" si="165" ref="C2471:M2471">SUM(C2455:C2470)</f>
        <v>85</v>
      </c>
      <c r="D2471" s="42">
        <f t="shared" si="165"/>
        <v>2</v>
      </c>
      <c r="E2471" s="43">
        <f t="shared" si="165"/>
        <v>0</v>
      </c>
      <c r="F2471" s="43">
        <f t="shared" si="165"/>
        <v>0</v>
      </c>
      <c r="G2471" s="43">
        <f t="shared" si="165"/>
        <v>0</v>
      </c>
      <c r="H2471" s="43">
        <f t="shared" si="165"/>
        <v>1</v>
      </c>
      <c r="I2471" s="43">
        <f t="shared" si="165"/>
        <v>4</v>
      </c>
      <c r="J2471" s="43">
        <f t="shared" si="165"/>
        <v>5</v>
      </c>
      <c r="K2471" s="43">
        <f t="shared" si="165"/>
        <v>8</v>
      </c>
      <c r="L2471" s="43">
        <f t="shared" si="165"/>
        <v>21</v>
      </c>
      <c r="M2471" s="44">
        <f t="shared" si="165"/>
        <v>35</v>
      </c>
      <c r="N2471" s="45">
        <f>MIN(D2471:M2471)</f>
        <v>0</v>
      </c>
      <c r="O2471" s="46">
        <f>C2471-N2471</f>
        <v>85</v>
      </c>
      <c r="P2471" s="47">
        <f>O2471/C2471</f>
        <v>1</v>
      </c>
    </row>
    <row r="2472" spans="1:16" ht="9.75" customHeight="1">
      <c r="A2472" s="32" t="s">
        <v>130</v>
      </c>
      <c r="B2472" s="48" t="s">
        <v>0</v>
      </c>
      <c r="C2472" s="48"/>
      <c r="D2472" s="49"/>
      <c r="E2472" s="50"/>
      <c r="F2472" s="50"/>
      <c r="G2472" s="50"/>
      <c r="H2472" s="50"/>
      <c r="I2472" s="50"/>
      <c r="J2472" s="50"/>
      <c r="K2472" s="50"/>
      <c r="L2472" s="50"/>
      <c r="M2472" s="51"/>
      <c r="N2472" s="52"/>
      <c r="O2472" s="53"/>
      <c r="P2472" s="54"/>
    </row>
    <row r="2473" spans="1:16" ht="9.75" customHeight="1">
      <c r="A2473" s="5"/>
      <c r="B2473" s="33" t="s">
        <v>1</v>
      </c>
      <c r="C2473" s="33">
        <v>91</v>
      </c>
      <c r="D2473" s="34">
        <v>5</v>
      </c>
      <c r="E2473" s="35">
        <v>0</v>
      </c>
      <c r="F2473" s="35">
        <v>0</v>
      </c>
      <c r="G2473" s="35">
        <v>0</v>
      </c>
      <c r="H2473" s="35">
        <v>0</v>
      </c>
      <c r="I2473" s="35">
        <v>1</v>
      </c>
      <c r="J2473" s="35">
        <v>4</v>
      </c>
      <c r="K2473" s="35">
        <v>9</v>
      </c>
      <c r="L2473" s="35">
        <v>26</v>
      </c>
      <c r="M2473" s="36">
        <v>46</v>
      </c>
      <c r="N2473" s="37">
        <f>MIN(D2473:M2473)</f>
        <v>0</v>
      </c>
      <c r="O2473" s="38">
        <f>C2473-N2473</f>
        <v>91</v>
      </c>
      <c r="P2473" s="39">
        <f>O2473/C2473</f>
        <v>1</v>
      </c>
    </row>
    <row r="2474" spans="1:16" ht="9.75" customHeight="1">
      <c r="A2474" s="5"/>
      <c r="B2474" s="33" t="s">
        <v>2</v>
      </c>
      <c r="C2474" s="33"/>
      <c r="D2474" s="34"/>
      <c r="E2474" s="35"/>
      <c r="F2474" s="35"/>
      <c r="G2474" s="35"/>
      <c r="H2474" s="35"/>
      <c r="I2474" s="35"/>
      <c r="J2474" s="35"/>
      <c r="K2474" s="35"/>
      <c r="L2474" s="35"/>
      <c r="M2474" s="36"/>
      <c r="N2474" s="37"/>
      <c r="O2474" s="38"/>
      <c r="P2474" s="39"/>
    </row>
    <row r="2475" spans="1:16" ht="9.75" customHeight="1">
      <c r="A2475" s="5"/>
      <c r="B2475" s="33" t="s">
        <v>460</v>
      </c>
      <c r="C2475" s="33"/>
      <c r="D2475" s="34"/>
      <c r="E2475" s="35"/>
      <c r="F2475" s="35"/>
      <c r="G2475" s="35"/>
      <c r="H2475" s="35"/>
      <c r="I2475" s="35"/>
      <c r="J2475" s="35"/>
      <c r="K2475" s="35"/>
      <c r="L2475" s="35"/>
      <c r="M2475" s="36"/>
      <c r="N2475" s="37"/>
      <c r="O2475" s="38"/>
      <c r="P2475" s="39"/>
    </row>
    <row r="2476" spans="1:16" ht="9.75" customHeight="1">
      <c r="A2476" s="5"/>
      <c r="B2476" s="33" t="s">
        <v>460</v>
      </c>
      <c r="C2476" s="33"/>
      <c r="D2476" s="34"/>
      <c r="E2476" s="35"/>
      <c r="F2476" s="35"/>
      <c r="G2476" s="35"/>
      <c r="H2476" s="35"/>
      <c r="I2476" s="35"/>
      <c r="J2476" s="35"/>
      <c r="K2476" s="35"/>
      <c r="L2476" s="35"/>
      <c r="M2476" s="36"/>
      <c r="N2476" s="37"/>
      <c r="O2476" s="38"/>
      <c r="P2476" s="39"/>
    </row>
    <row r="2477" spans="1:16" ht="9.75" customHeight="1">
      <c r="A2477" s="5"/>
      <c r="B2477" s="33" t="s">
        <v>4</v>
      </c>
      <c r="C2477" s="33"/>
      <c r="D2477" s="34"/>
      <c r="E2477" s="35"/>
      <c r="F2477" s="35"/>
      <c r="G2477" s="35"/>
      <c r="H2477" s="35"/>
      <c r="I2477" s="35"/>
      <c r="J2477" s="35"/>
      <c r="K2477" s="35"/>
      <c r="L2477" s="35"/>
      <c r="M2477" s="36"/>
      <c r="N2477" s="37"/>
      <c r="O2477" s="38"/>
      <c r="P2477" s="39"/>
    </row>
    <row r="2478" spans="1:16" ht="9.75" customHeight="1">
      <c r="A2478" s="5"/>
      <c r="B2478" s="33" t="s">
        <v>258</v>
      </c>
      <c r="C2478" s="33"/>
      <c r="D2478" s="34"/>
      <c r="E2478" s="35"/>
      <c r="F2478" s="35"/>
      <c r="G2478" s="35"/>
      <c r="H2478" s="35"/>
      <c r="I2478" s="35"/>
      <c r="J2478" s="35"/>
      <c r="K2478" s="35"/>
      <c r="L2478" s="35"/>
      <c r="M2478" s="36"/>
      <c r="N2478" s="37"/>
      <c r="O2478" s="38"/>
      <c r="P2478" s="39"/>
    </row>
    <row r="2479" spans="1:16" ht="9.75" customHeight="1">
      <c r="A2479" s="5"/>
      <c r="B2479" s="33" t="s">
        <v>258</v>
      </c>
      <c r="C2479" s="33"/>
      <c r="D2479" s="34"/>
      <c r="E2479" s="35"/>
      <c r="F2479" s="35"/>
      <c r="G2479" s="35"/>
      <c r="H2479" s="35"/>
      <c r="I2479" s="35"/>
      <c r="J2479" s="35"/>
      <c r="K2479" s="35"/>
      <c r="L2479" s="35"/>
      <c r="M2479" s="36"/>
      <c r="N2479" s="37"/>
      <c r="O2479" s="38"/>
      <c r="P2479" s="39"/>
    </row>
    <row r="2480" spans="1:16" ht="9.75" customHeight="1">
      <c r="A2480" s="5"/>
      <c r="B2480" s="33" t="s">
        <v>258</v>
      </c>
      <c r="C2480" s="33"/>
      <c r="D2480" s="34"/>
      <c r="E2480" s="35"/>
      <c r="F2480" s="35"/>
      <c r="G2480" s="35"/>
      <c r="H2480" s="35"/>
      <c r="I2480" s="35"/>
      <c r="J2480" s="35"/>
      <c r="K2480" s="35"/>
      <c r="L2480" s="35"/>
      <c r="M2480" s="36"/>
      <c r="N2480" s="37"/>
      <c r="O2480" s="38"/>
      <c r="P2480" s="39"/>
    </row>
    <row r="2481" spans="1:16" ht="9.75" customHeight="1">
      <c r="A2481" s="5"/>
      <c r="B2481" s="33" t="s">
        <v>258</v>
      </c>
      <c r="C2481" s="33"/>
      <c r="D2481" s="34"/>
      <c r="E2481" s="35"/>
      <c r="F2481" s="35"/>
      <c r="G2481" s="35"/>
      <c r="H2481" s="35"/>
      <c r="I2481" s="35"/>
      <c r="J2481" s="35"/>
      <c r="K2481" s="35"/>
      <c r="L2481" s="35"/>
      <c r="M2481" s="36"/>
      <c r="N2481" s="37"/>
      <c r="O2481" s="38"/>
      <c r="P2481" s="39"/>
    </row>
    <row r="2482" spans="1:16" ht="9.75" customHeight="1">
      <c r="A2482" s="5"/>
      <c r="B2482" s="33" t="s">
        <v>258</v>
      </c>
      <c r="C2482" s="33"/>
      <c r="D2482" s="34"/>
      <c r="E2482" s="35"/>
      <c r="F2482" s="35"/>
      <c r="G2482" s="35"/>
      <c r="H2482" s="35"/>
      <c r="I2482" s="35"/>
      <c r="J2482" s="35"/>
      <c r="K2482" s="35"/>
      <c r="L2482" s="35"/>
      <c r="M2482" s="36"/>
      <c r="N2482" s="37"/>
      <c r="O2482" s="38"/>
      <c r="P2482" s="39"/>
    </row>
    <row r="2483" spans="1:16" ht="9.75" customHeight="1">
      <c r="A2483" s="5"/>
      <c r="B2483" s="33" t="s">
        <v>258</v>
      </c>
      <c r="C2483" s="33"/>
      <c r="D2483" s="34"/>
      <c r="E2483" s="35"/>
      <c r="F2483" s="35"/>
      <c r="G2483" s="35"/>
      <c r="H2483" s="35"/>
      <c r="I2483" s="35"/>
      <c r="J2483" s="35"/>
      <c r="K2483" s="35"/>
      <c r="L2483" s="35"/>
      <c r="M2483" s="36"/>
      <c r="N2483" s="37"/>
      <c r="O2483" s="38"/>
      <c r="P2483" s="39"/>
    </row>
    <row r="2484" spans="1:16" ht="9.75" customHeight="1">
      <c r="A2484" s="5"/>
      <c r="B2484" s="33" t="s">
        <v>93</v>
      </c>
      <c r="C2484" s="33"/>
      <c r="D2484" s="34"/>
      <c r="E2484" s="35"/>
      <c r="F2484" s="35"/>
      <c r="G2484" s="35"/>
      <c r="H2484" s="35"/>
      <c r="I2484" s="35"/>
      <c r="J2484" s="35"/>
      <c r="K2484" s="35"/>
      <c r="L2484" s="35"/>
      <c r="M2484" s="36"/>
      <c r="N2484" s="37"/>
      <c r="O2484" s="38"/>
      <c r="P2484" s="39"/>
    </row>
    <row r="2485" spans="1:16" ht="9.75" customHeight="1">
      <c r="A2485" s="5"/>
      <c r="B2485" s="33" t="s">
        <v>254</v>
      </c>
      <c r="C2485" s="33"/>
      <c r="D2485" s="34"/>
      <c r="E2485" s="35"/>
      <c r="F2485" s="35"/>
      <c r="G2485" s="35"/>
      <c r="H2485" s="35"/>
      <c r="I2485" s="35"/>
      <c r="J2485" s="35"/>
      <c r="K2485" s="35"/>
      <c r="L2485" s="35"/>
      <c r="M2485" s="36"/>
      <c r="N2485" s="37"/>
      <c r="O2485" s="38"/>
      <c r="P2485" s="39"/>
    </row>
    <row r="2486" spans="1:16" ht="9.75" customHeight="1">
      <c r="A2486" s="5"/>
      <c r="B2486" s="33" t="s">
        <v>255</v>
      </c>
      <c r="C2486" s="33"/>
      <c r="D2486" s="34"/>
      <c r="E2486" s="35"/>
      <c r="F2486" s="35"/>
      <c r="G2486" s="35"/>
      <c r="H2486" s="35"/>
      <c r="I2486" s="35"/>
      <c r="J2486" s="35"/>
      <c r="K2486" s="35"/>
      <c r="L2486" s="35"/>
      <c r="M2486" s="36"/>
      <c r="N2486" s="37"/>
      <c r="O2486" s="38"/>
      <c r="P2486" s="39"/>
    </row>
    <row r="2487" spans="1:16" ht="9.75" customHeight="1">
      <c r="A2487" s="5"/>
      <c r="B2487" s="33" t="s">
        <v>5</v>
      </c>
      <c r="C2487" s="33"/>
      <c r="D2487" s="34"/>
      <c r="E2487" s="35"/>
      <c r="F2487" s="35"/>
      <c r="G2487" s="35"/>
      <c r="H2487" s="35"/>
      <c r="I2487" s="35"/>
      <c r="J2487" s="35"/>
      <c r="K2487" s="35"/>
      <c r="L2487" s="35"/>
      <c r="M2487" s="36"/>
      <c r="N2487" s="37"/>
      <c r="O2487" s="38"/>
      <c r="P2487" s="39"/>
    </row>
    <row r="2488" spans="1:16" ht="9.75" customHeight="1">
      <c r="A2488" s="40"/>
      <c r="B2488" s="41" t="s">
        <v>6</v>
      </c>
      <c r="C2488" s="41">
        <f aca="true" t="shared" si="166" ref="C2488:M2488">SUM(C2472:C2487)</f>
        <v>91</v>
      </c>
      <c r="D2488" s="42">
        <f t="shared" si="166"/>
        <v>5</v>
      </c>
      <c r="E2488" s="43">
        <f t="shared" si="166"/>
        <v>0</v>
      </c>
      <c r="F2488" s="43">
        <f t="shared" si="166"/>
        <v>0</v>
      </c>
      <c r="G2488" s="43">
        <f t="shared" si="166"/>
        <v>0</v>
      </c>
      <c r="H2488" s="43">
        <f t="shared" si="166"/>
        <v>0</v>
      </c>
      <c r="I2488" s="43">
        <f t="shared" si="166"/>
        <v>1</v>
      </c>
      <c r="J2488" s="43">
        <f t="shared" si="166"/>
        <v>4</v>
      </c>
      <c r="K2488" s="43">
        <f t="shared" si="166"/>
        <v>9</v>
      </c>
      <c r="L2488" s="43">
        <f t="shared" si="166"/>
        <v>26</v>
      </c>
      <c r="M2488" s="44">
        <f t="shared" si="166"/>
        <v>46</v>
      </c>
      <c r="N2488" s="45">
        <f>MIN(D2488:M2488)</f>
        <v>0</v>
      </c>
      <c r="O2488" s="46">
        <f>C2488-N2488</f>
        <v>91</v>
      </c>
      <c r="P2488" s="47">
        <f>O2488/C2488</f>
        <v>1</v>
      </c>
    </row>
    <row r="2489" spans="1:16" ht="9.75" customHeight="1">
      <c r="A2489" s="32" t="s">
        <v>131</v>
      </c>
      <c r="B2489" s="48" t="s">
        <v>0</v>
      </c>
      <c r="C2489" s="48"/>
      <c r="D2489" s="49"/>
      <c r="E2489" s="50"/>
      <c r="F2489" s="50"/>
      <c r="G2489" s="50"/>
      <c r="H2489" s="50"/>
      <c r="I2489" s="50"/>
      <c r="J2489" s="50"/>
      <c r="K2489" s="50"/>
      <c r="L2489" s="50"/>
      <c r="M2489" s="51"/>
      <c r="N2489" s="52"/>
      <c r="O2489" s="53"/>
      <c r="P2489" s="54"/>
    </row>
    <row r="2490" spans="1:16" ht="9.75" customHeight="1">
      <c r="A2490" s="5"/>
      <c r="B2490" s="33" t="s">
        <v>1</v>
      </c>
      <c r="C2490" s="33">
        <v>12</v>
      </c>
      <c r="D2490" s="34">
        <v>0</v>
      </c>
      <c r="E2490" s="35">
        <v>0</v>
      </c>
      <c r="F2490" s="35">
        <v>0</v>
      </c>
      <c r="G2490" s="35">
        <v>0</v>
      </c>
      <c r="H2490" s="35">
        <v>0</v>
      </c>
      <c r="I2490" s="35">
        <v>0</v>
      </c>
      <c r="J2490" s="35">
        <v>0</v>
      </c>
      <c r="K2490" s="35">
        <v>2</v>
      </c>
      <c r="L2490" s="35">
        <v>3</v>
      </c>
      <c r="M2490" s="36">
        <v>6</v>
      </c>
      <c r="N2490" s="37">
        <f>MIN(D2490:M2490)</f>
        <v>0</v>
      </c>
      <c r="O2490" s="38">
        <f>C2490-N2490</f>
        <v>12</v>
      </c>
      <c r="P2490" s="39">
        <f>O2490/C2490</f>
        <v>1</v>
      </c>
    </row>
    <row r="2491" spans="1:16" ht="9.75" customHeight="1">
      <c r="A2491" s="5"/>
      <c r="B2491" s="33" t="s">
        <v>2</v>
      </c>
      <c r="C2491" s="33"/>
      <c r="D2491" s="34"/>
      <c r="E2491" s="35"/>
      <c r="F2491" s="35"/>
      <c r="G2491" s="35"/>
      <c r="H2491" s="35"/>
      <c r="I2491" s="35"/>
      <c r="J2491" s="35"/>
      <c r="K2491" s="35"/>
      <c r="L2491" s="35"/>
      <c r="M2491" s="36"/>
      <c r="N2491" s="37"/>
      <c r="O2491" s="38"/>
      <c r="P2491" s="39"/>
    </row>
    <row r="2492" spans="1:16" ht="9.75" customHeight="1">
      <c r="A2492" s="5"/>
      <c r="B2492" s="33" t="s">
        <v>460</v>
      </c>
      <c r="C2492" s="33"/>
      <c r="D2492" s="34"/>
      <c r="E2492" s="35"/>
      <c r="F2492" s="35"/>
      <c r="G2492" s="35"/>
      <c r="H2492" s="35"/>
      <c r="I2492" s="35"/>
      <c r="J2492" s="35"/>
      <c r="K2492" s="35"/>
      <c r="L2492" s="35"/>
      <c r="M2492" s="36"/>
      <c r="N2492" s="37"/>
      <c r="O2492" s="38"/>
      <c r="P2492" s="39"/>
    </row>
    <row r="2493" spans="1:16" ht="9.75" customHeight="1">
      <c r="A2493" s="5"/>
      <c r="B2493" s="33" t="s">
        <v>460</v>
      </c>
      <c r="C2493" s="33"/>
      <c r="D2493" s="34"/>
      <c r="E2493" s="35"/>
      <c r="F2493" s="35"/>
      <c r="G2493" s="35"/>
      <c r="H2493" s="35"/>
      <c r="I2493" s="35"/>
      <c r="J2493" s="35"/>
      <c r="K2493" s="35"/>
      <c r="L2493" s="35"/>
      <c r="M2493" s="36"/>
      <c r="N2493" s="37"/>
      <c r="O2493" s="38"/>
      <c r="P2493" s="39"/>
    </row>
    <row r="2494" spans="1:16" ht="9.75" customHeight="1">
      <c r="A2494" s="5"/>
      <c r="B2494" s="33" t="s">
        <v>4</v>
      </c>
      <c r="C2494" s="33"/>
      <c r="D2494" s="34"/>
      <c r="E2494" s="35"/>
      <c r="F2494" s="35"/>
      <c r="G2494" s="35"/>
      <c r="H2494" s="35"/>
      <c r="I2494" s="35"/>
      <c r="J2494" s="35"/>
      <c r="K2494" s="35"/>
      <c r="L2494" s="35"/>
      <c r="M2494" s="36"/>
      <c r="N2494" s="37"/>
      <c r="O2494" s="38"/>
      <c r="P2494" s="39"/>
    </row>
    <row r="2495" spans="1:16" ht="9.75" customHeight="1">
      <c r="A2495" s="5"/>
      <c r="B2495" s="33" t="s">
        <v>330</v>
      </c>
      <c r="C2495" s="33">
        <v>16</v>
      </c>
      <c r="D2495" s="34">
        <v>16</v>
      </c>
      <c r="E2495" s="35">
        <v>16</v>
      </c>
      <c r="F2495" s="35">
        <v>11</v>
      </c>
      <c r="G2495" s="35">
        <v>8</v>
      </c>
      <c r="H2495" s="35">
        <v>8</v>
      </c>
      <c r="I2495" s="35">
        <v>8</v>
      </c>
      <c r="J2495" s="35">
        <v>8</v>
      </c>
      <c r="K2495" s="35">
        <v>7</v>
      </c>
      <c r="L2495" s="35">
        <v>7</v>
      </c>
      <c r="M2495" s="36">
        <v>8</v>
      </c>
      <c r="N2495" s="37">
        <f>MIN(D2495:M2495)</f>
        <v>7</v>
      </c>
      <c r="O2495" s="38">
        <f>C2495-N2495</f>
        <v>9</v>
      </c>
      <c r="P2495" s="39">
        <f>O2495/C2495</f>
        <v>0.5625</v>
      </c>
    </row>
    <row r="2496" spans="1:16" ht="9.75" customHeight="1">
      <c r="A2496" s="5"/>
      <c r="B2496" s="33" t="s">
        <v>258</v>
      </c>
      <c r="C2496" s="33"/>
      <c r="D2496" s="34"/>
      <c r="E2496" s="35"/>
      <c r="F2496" s="35"/>
      <c r="G2496" s="35"/>
      <c r="H2496" s="35"/>
      <c r="I2496" s="35"/>
      <c r="J2496" s="35"/>
      <c r="K2496" s="35"/>
      <c r="L2496" s="35"/>
      <c r="M2496" s="36"/>
      <c r="N2496" s="37"/>
      <c r="O2496" s="38"/>
      <c r="P2496" s="39"/>
    </row>
    <row r="2497" spans="1:16" ht="9.75" customHeight="1">
      <c r="A2497" s="5"/>
      <c r="B2497" s="33" t="s">
        <v>258</v>
      </c>
      <c r="C2497" s="33"/>
      <c r="D2497" s="34"/>
      <c r="E2497" s="35"/>
      <c r="F2497" s="35"/>
      <c r="G2497" s="35"/>
      <c r="H2497" s="35"/>
      <c r="I2497" s="35"/>
      <c r="J2497" s="35"/>
      <c r="K2497" s="35"/>
      <c r="L2497" s="35"/>
      <c r="M2497" s="36"/>
      <c r="N2497" s="37"/>
      <c r="O2497" s="38"/>
      <c r="P2497" s="39"/>
    </row>
    <row r="2498" spans="1:16" ht="9.75" customHeight="1">
      <c r="A2498" s="5"/>
      <c r="B2498" s="33" t="s">
        <v>258</v>
      </c>
      <c r="C2498" s="33"/>
      <c r="D2498" s="34"/>
      <c r="E2498" s="35"/>
      <c r="F2498" s="35"/>
      <c r="G2498" s="35"/>
      <c r="H2498" s="35"/>
      <c r="I2498" s="35"/>
      <c r="J2498" s="35"/>
      <c r="K2498" s="35"/>
      <c r="L2498" s="35"/>
      <c r="M2498" s="36"/>
      <c r="N2498" s="37"/>
      <c r="O2498" s="38"/>
      <c r="P2498" s="39"/>
    </row>
    <row r="2499" spans="1:16" ht="9.75" customHeight="1">
      <c r="A2499" s="5"/>
      <c r="B2499" s="33" t="s">
        <v>258</v>
      </c>
      <c r="C2499" s="33"/>
      <c r="D2499" s="34"/>
      <c r="E2499" s="35"/>
      <c r="F2499" s="35"/>
      <c r="G2499" s="35"/>
      <c r="H2499" s="35"/>
      <c r="I2499" s="35"/>
      <c r="J2499" s="35"/>
      <c r="K2499" s="35"/>
      <c r="L2499" s="35"/>
      <c r="M2499" s="36"/>
      <c r="N2499" s="37"/>
      <c r="O2499" s="38"/>
      <c r="P2499" s="39"/>
    </row>
    <row r="2500" spans="1:16" ht="9.75" customHeight="1">
      <c r="A2500" s="5"/>
      <c r="B2500" s="33" t="s">
        <v>258</v>
      </c>
      <c r="C2500" s="33"/>
      <c r="D2500" s="34"/>
      <c r="E2500" s="35"/>
      <c r="F2500" s="35"/>
      <c r="G2500" s="35"/>
      <c r="H2500" s="35"/>
      <c r="I2500" s="35"/>
      <c r="J2500" s="35"/>
      <c r="K2500" s="35"/>
      <c r="L2500" s="35"/>
      <c r="M2500" s="36"/>
      <c r="N2500" s="37"/>
      <c r="O2500" s="38"/>
      <c r="P2500" s="39"/>
    </row>
    <row r="2501" spans="1:16" ht="9.75" customHeight="1">
      <c r="A2501" s="5"/>
      <c r="B2501" s="33" t="s">
        <v>93</v>
      </c>
      <c r="C2501" s="33"/>
      <c r="D2501" s="34"/>
      <c r="E2501" s="35"/>
      <c r="F2501" s="35"/>
      <c r="G2501" s="35"/>
      <c r="H2501" s="35"/>
      <c r="I2501" s="35"/>
      <c r="J2501" s="35"/>
      <c r="K2501" s="35"/>
      <c r="L2501" s="35"/>
      <c r="M2501" s="36"/>
      <c r="N2501" s="37"/>
      <c r="O2501" s="38"/>
      <c r="P2501" s="39"/>
    </row>
    <row r="2502" spans="1:16" ht="9.75" customHeight="1">
      <c r="A2502" s="5"/>
      <c r="B2502" s="33" t="s">
        <v>254</v>
      </c>
      <c r="C2502" s="33"/>
      <c r="D2502" s="34"/>
      <c r="E2502" s="35"/>
      <c r="F2502" s="35"/>
      <c r="G2502" s="35"/>
      <c r="H2502" s="35"/>
      <c r="I2502" s="35"/>
      <c r="J2502" s="35"/>
      <c r="K2502" s="35"/>
      <c r="L2502" s="35"/>
      <c r="M2502" s="36"/>
      <c r="N2502" s="37"/>
      <c r="O2502" s="38"/>
      <c r="P2502" s="39"/>
    </row>
    <row r="2503" spans="1:16" ht="9.75" customHeight="1">
      <c r="A2503" s="5"/>
      <c r="B2503" s="33" t="s">
        <v>255</v>
      </c>
      <c r="C2503" s="33"/>
      <c r="D2503" s="34"/>
      <c r="E2503" s="35"/>
      <c r="F2503" s="35"/>
      <c r="G2503" s="35"/>
      <c r="H2503" s="35"/>
      <c r="I2503" s="35"/>
      <c r="J2503" s="35"/>
      <c r="K2503" s="35"/>
      <c r="L2503" s="35"/>
      <c r="M2503" s="36"/>
      <c r="N2503" s="37"/>
      <c r="O2503" s="38"/>
      <c r="P2503" s="39"/>
    </row>
    <row r="2504" spans="1:16" ht="9.75" customHeight="1">
      <c r="A2504" s="5"/>
      <c r="B2504" s="33" t="s">
        <v>5</v>
      </c>
      <c r="C2504" s="33"/>
      <c r="D2504" s="34"/>
      <c r="E2504" s="35"/>
      <c r="F2504" s="35"/>
      <c r="G2504" s="35"/>
      <c r="H2504" s="35"/>
      <c r="I2504" s="35"/>
      <c r="J2504" s="35"/>
      <c r="K2504" s="35"/>
      <c r="L2504" s="35"/>
      <c r="M2504" s="36"/>
      <c r="N2504" s="37"/>
      <c r="O2504" s="38"/>
      <c r="P2504" s="39"/>
    </row>
    <row r="2505" spans="1:16" ht="9.75" customHeight="1">
      <c r="A2505" s="40"/>
      <c r="B2505" s="41" t="s">
        <v>6</v>
      </c>
      <c r="C2505" s="41">
        <f aca="true" t="shared" si="167" ref="C2505:M2505">SUM(C2489:C2504)</f>
        <v>28</v>
      </c>
      <c r="D2505" s="42">
        <f t="shared" si="167"/>
        <v>16</v>
      </c>
      <c r="E2505" s="43">
        <f t="shared" si="167"/>
        <v>16</v>
      </c>
      <c r="F2505" s="43">
        <f t="shared" si="167"/>
        <v>11</v>
      </c>
      <c r="G2505" s="43">
        <f t="shared" si="167"/>
        <v>8</v>
      </c>
      <c r="H2505" s="43">
        <f t="shared" si="167"/>
        <v>8</v>
      </c>
      <c r="I2505" s="43">
        <f t="shared" si="167"/>
        <v>8</v>
      </c>
      <c r="J2505" s="43">
        <f t="shared" si="167"/>
        <v>8</v>
      </c>
      <c r="K2505" s="43">
        <f t="shared" si="167"/>
        <v>9</v>
      </c>
      <c r="L2505" s="43">
        <f t="shared" si="167"/>
        <v>10</v>
      </c>
      <c r="M2505" s="44">
        <f t="shared" si="167"/>
        <v>14</v>
      </c>
      <c r="N2505" s="45">
        <f>MIN(D2505:M2505)</f>
        <v>8</v>
      </c>
      <c r="O2505" s="46">
        <f>C2505-N2505</f>
        <v>20</v>
      </c>
      <c r="P2505" s="47">
        <f>O2505/C2505</f>
        <v>0.7142857142857143</v>
      </c>
    </row>
    <row r="2506" spans="1:16" ht="9.75" customHeight="1">
      <c r="A2506" s="32" t="s">
        <v>132</v>
      </c>
      <c r="B2506" s="48" t="s">
        <v>0</v>
      </c>
      <c r="C2506" s="48"/>
      <c r="D2506" s="49"/>
      <c r="E2506" s="50"/>
      <c r="F2506" s="50"/>
      <c r="G2506" s="50"/>
      <c r="H2506" s="50"/>
      <c r="I2506" s="50"/>
      <c r="J2506" s="50"/>
      <c r="K2506" s="50"/>
      <c r="L2506" s="50"/>
      <c r="M2506" s="51"/>
      <c r="N2506" s="52"/>
      <c r="O2506" s="53"/>
      <c r="P2506" s="54"/>
    </row>
    <row r="2507" spans="1:16" ht="9.75" customHeight="1">
      <c r="A2507" s="5"/>
      <c r="B2507" s="33" t="s">
        <v>1</v>
      </c>
      <c r="C2507" s="33"/>
      <c r="D2507" s="34"/>
      <c r="E2507" s="35"/>
      <c r="F2507" s="35"/>
      <c r="G2507" s="35"/>
      <c r="H2507" s="35"/>
      <c r="I2507" s="35"/>
      <c r="J2507" s="35"/>
      <c r="K2507" s="35"/>
      <c r="L2507" s="35"/>
      <c r="M2507" s="36"/>
      <c r="N2507" s="37"/>
      <c r="O2507" s="38"/>
      <c r="P2507" s="39"/>
    </row>
    <row r="2508" spans="1:16" ht="9.75" customHeight="1">
      <c r="A2508" s="5"/>
      <c r="B2508" s="33" t="s">
        <v>2</v>
      </c>
      <c r="C2508" s="33"/>
      <c r="D2508" s="34"/>
      <c r="E2508" s="35"/>
      <c r="F2508" s="35"/>
      <c r="G2508" s="35"/>
      <c r="H2508" s="35"/>
      <c r="I2508" s="35"/>
      <c r="J2508" s="35"/>
      <c r="K2508" s="35"/>
      <c r="L2508" s="35"/>
      <c r="M2508" s="36"/>
      <c r="N2508" s="37"/>
      <c r="O2508" s="38"/>
      <c r="P2508" s="39"/>
    </row>
    <row r="2509" spans="1:16" ht="9.75" customHeight="1">
      <c r="A2509" s="5"/>
      <c r="B2509" s="33" t="s">
        <v>460</v>
      </c>
      <c r="C2509" s="33"/>
      <c r="D2509" s="34"/>
      <c r="E2509" s="35"/>
      <c r="F2509" s="35"/>
      <c r="G2509" s="35"/>
      <c r="H2509" s="35"/>
      <c r="I2509" s="35"/>
      <c r="J2509" s="35"/>
      <c r="K2509" s="35"/>
      <c r="L2509" s="35"/>
      <c r="M2509" s="36"/>
      <c r="N2509" s="37"/>
      <c r="O2509" s="38"/>
      <c r="P2509" s="39"/>
    </row>
    <row r="2510" spans="1:16" ht="9.75" customHeight="1">
      <c r="A2510" s="5"/>
      <c r="B2510" s="33" t="s">
        <v>460</v>
      </c>
      <c r="C2510" s="33"/>
      <c r="D2510" s="34"/>
      <c r="E2510" s="35"/>
      <c r="F2510" s="35"/>
      <c r="G2510" s="35"/>
      <c r="H2510" s="35"/>
      <c r="I2510" s="35"/>
      <c r="J2510" s="35"/>
      <c r="K2510" s="35"/>
      <c r="L2510" s="35"/>
      <c r="M2510" s="36"/>
      <c r="N2510" s="37"/>
      <c r="O2510" s="38"/>
      <c r="P2510" s="39"/>
    </row>
    <row r="2511" spans="1:16" ht="9.75" customHeight="1">
      <c r="A2511" s="5"/>
      <c r="B2511" s="33" t="s">
        <v>4</v>
      </c>
      <c r="C2511" s="33"/>
      <c r="D2511" s="34"/>
      <c r="E2511" s="35"/>
      <c r="F2511" s="35"/>
      <c r="G2511" s="35"/>
      <c r="H2511" s="35"/>
      <c r="I2511" s="35"/>
      <c r="J2511" s="35"/>
      <c r="K2511" s="35"/>
      <c r="L2511" s="35"/>
      <c r="M2511" s="36"/>
      <c r="N2511" s="37"/>
      <c r="O2511" s="38"/>
      <c r="P2511" s="39"/>
    </row>
    <row r="2512" spans="1:16" ht="9.75" customHeight="1">
      <c r="A2512" s="5"/>
      <c r="B2512" s="33" t="s">
        <v>331</v>
      </c>
      <c r="C2512" s="33">
        <v>32</v>
      </c>
      <c r="D2512" s="34">
        <v>32</v>
      </c>
      <c r="E2512" s="35">
        <v>28</v>
      </c>
      <c r="F2512" s="35">
        <v>19</v>
      </c>
      <c r="G2512" s="35">
        <v>17</v>
      </c>
      <c r="H2512" s="35">
        <v>18</v>
      </c>
      <c r="I2512" s="35">
        <v>15</v>
      </c>
      <c r="J2512" s="35">
        <v>14</v>
      </c>
      <c r="K2512" s="35">
        <v>12</v>
      </c>
      <c r="L2512" s="35">
        <v>16</v>
      </c>
      <c r="M2512" s="36">
        <v>23</v>
      </c>
      <c r="N2512" s="37">
        <f>MIN(D2512:M2512)</f>
        <v>12</v>
      </c>
      <c r="O2512" s="38">
        <f>C2512-N2512</f>
        <v>20</v>
      </c>
      <c r="P2512" s="39">
        <f>O2512/C2512</f>
        <v>0.625</v>
      </c>
    </row>
    <row r="2513" spans="1:16" ht="9.75" customHeight="1">
      <c r="A2513" s="5"/>
      <c r="B2513" s="33" t="s">
        <v>258</v>
      </c>
      <c r="C2513" s="33"/>
      <c r="D2513" s="34"/>
      <c r="E2513" s="35"/>
      <c r="F2513" s="35"/>
      <c r="G2513" s="35"/>
      <c r="H2513" s="35"/>
      <c r="I2513" s="35"/>
      <c r="J2513" s="35"/>
      <c r="K2513" s="35"/>
      <c r="L2513" s="35"/>
      <c r="M2513" s="36"/>
      <c r="N2513" s="37"/>
      <c r="O2513" s="38"/>
      <c r="P2513" s="39"/>
    </row>
    <row r="2514" spans="1:16" ht="9.75" customHeight="1">
      <c r="A2514" s="5"/>
      <c r="B2514" s="33" t="s">
        <v>258</v>
      </c>
      <c r="C2514" s="33"/>
      <c r="D2514" s="34"/>
      <c r="E2514" s="35"/>
      <c r="F2514" s="35"/>
      <c r="G2514" s="35"/>
      <c r="H2514" s="35"/>
      <c r="I2514" s="35"/>
      <c r="J2514" s="35"/>
      <c r="K2514" s="35"/>
      <c r="L2514" s="35"/>
      <c r="M2514" s="36"/>
      <c r="N2514" s="37"/>
      <c r="O2514" s="38"/>
      <c r="P2514" s="39"/>
    </row>
    <row r="2515" spans="1:16" ht="9.75" customHeight="1">
      <c r="A2515" s="5"/>
      <c r="B2515" s="33" t="s">
        <v>258</v>
      </c>
      <c r="C2515" s="33"/>
      <c r="D2515" s="34"/>
      <c r="E2515" s="35"/>
      <c r="F2515" s="35"/>
      <c r="G2515" s="35"/>
      <c r="H2515" s="35"/>
      <c r="I2515" s="35"/>
      <c r="J2515" s="35"/>
      <c r="K2515" s="35"/>
      <c r="L2515" s="35"/>
      <c r="M2515" s="36"/>
      <c r="N2515" s="37"/>
      <c r="O2515" s="38"/>
      <c r="P2515" s="39"/>
    </row>
    <row r="2516" spans="1:16" ht="9.75" customHeight="1">
      <c r="A2516" s="5"/>
      <c r="B2516" s="33" t="s">
        <v>258</v>
      </c>
      <c r="C2516" s="33"/>
      <c r="D2516" s="34"/>
      <c r="E2516" s="35"/>
      <c r="F2516" s="35"/>
      <c r="G2516" s="35"/>
      <c r="H2516" s="35"/>
      <c r="I2516" s="35"/>
      <c r="J2516" s="35"/>
      <c r="K2516" s="35"/>
      <c r="L2516" s="35"/>
      <c r="M2516" s="36"/>
      <c r="N2516" s="37"/>
      <c r="O2516" s="38"/>
      <c r="P2516" s="39"/>
    </row>
    <row r="2517" spans="1:16" ht="9.75" customHeight="1">
      <c r="A2517" s="5"/>
      <c r="B2517" s="33" t="s">
        <v>258</v>
      </c>
      <c r="C2517" s="33"/>
      <c r="D2517" s="34"/>
      <c r="E2517" s="35"/>
      <c r="F2517" s="35"/>
      <c r="G2517" s="35"/>
      <c r="H2517" s="35"/>
      <c r="I2517" s="35"/>
      <c r="J2517" s="35"/>
      <c r="K2517" s="35"/>
      <c r="L2517" s="35"/>
      <c r="M2517" s="36"/>
      <c r="N2517" s="37"/>
      <c r="O2517" s="38"/>
      <c r="P2517" s="39"/>
    </row>
    <row r="2518" spans="1:16" ht="9.75" customHeight="1">
      <c r="A2518" s="5"/>
      <c r="B2518" s="33" t="s">
        <v>93</v>
      </c>
      <c r="C2518" s="33">
        <v>3</v>
      </c>
      <c r="D2518" s="34">
        <v>3</v>
      </c>
      <c r="E2518" s="35">
        <v>3</v>
      </c>
      <c r="F2518" s="35">
        <v>2</v>
      </c>
      <c r="G2518" s="35">
        <v>3</v>
      </c>
      <c r="H2518" s="35">
        <v>2</v>
      </c>
      <c r="I2518" s="35">
        <v>1</v>
      </c>
      <c r="J2518" s="35">
        <v>2</v>
      </c>
      <c r="K2518" s="35">
        <v>1</v>
      </c>
      <c r="L2518" s="35">
        <v>2</v>
      </c>
      <c r="M2518" s="36">
        <v>3</v>
      </c>
      <c r="N2518" s="37">
        <f>MIN(D2518:M2518)</f>
        <v>1</v>
      </c>
      <c r="O2518" s="38">
        <f>C2518-N2518</f>
        <v>2</v>
      </c>
      <c r="P2518" s="39">
        <f>O2518/C2518</f>
        <v>0.6666666666666666</v>
      </c>
    </row>
    <row r="2519" spans="1:16" ht="9.75" customHeight="1">
      <c r="A2519" s="5"/>
      <c r="B2519" s="33" t="s">
        <v>254</v>
      </c>
      <c r="C2519" s="33"/>
      <c r="D2519" s="34"/>
      <c r="E2519" s="35"/>
      <c r="F2519" s="35"/>
      <c r="G2519" s="35"/>
      <c r="H2519" s="35"/>
      <c r="I2519" s="35"/>
      <c r="J2519" s="35"/>
      <c r="K2519" s="35"/>
      <c r="L2519" s="35"/>
      <c r="M2519" s="36"/>
      <c r="N2519" s="37"/>
      <c r="O2519" s="38"/>
      <c r="P2519" s="39"/>
    </row>
    <row r="2520" spans="1:16" ht="9.75" customHeight="1">
      <c r="A2520" s="5"/>
      <c r="B2520" s="33" t="s">
        <v>255</v>
      </c>
      <c r="C2520" s="33"/>
      <c r="D2520" s="34"/>
      <c r="E2520" s="35"/>
      <c r="F2520" s="35"/>
      <c r="G2520" s="35"/>
      <c r="H2520" s="35"/>
      <c r="I2520" s="35"/>
      <c r="J2520" s="35"/>
      <c r="K2520" s="35"/>
      <c r="L2520" s="35"/>
      <c r="M2520" s="36"/>
      <c r="N2520" s="37"/>
      <c r="O2520" s="38"/>
      <c r="P2520" s="39"/>
    </row>
    <row r="2521" spans="1:16" ht="9.75" customHeight="1">
      <c r="A2521" s="5"/>
      <c r="B2521" s="33" t="s">
        <v>5</v>
      </c>
      <c r="C2521" s="33"/>
      <c r="D2521" s="34"/>
      <c r="E2521" s="35"/>
      <c r="F2521" s="35"/>
      <c r="G2521" s="35"/>
      <c r="H2521" s="35"/>
      <c r="I2521" s="35"/>
      <c r="J2521" s="35"/>
      <c r="K2521" s="35"/>
      <c r="L2521" s="35"/>
      <c r="M2521" s="36"/>
      <c r="N2521" s="37"/>
      <c r="O2521" s="38"/>
      <c r="P2521" s="39"/>
    </row>
    <row r="2522" spans="1:16" ht="9.75" customHeight="1">
      <c r="A2522" s="40"/>
      <c r="B2522" s="41" t="s">
        <v>6</v>
      </c>
      <c r="C2522" s="41">
        <f aca="true" t="shared" si="168" ref="C2522:M2522">SUM(C2506:C2521)</f>
        <v>35</v>
      </c>
      <c r="D2522" s="42">
        <f t="shared" si="168"/>
        <v>35</v>
      </c>
      <c r="E2522" s="43">
        <f t="shared" si="168"/>
        <v>31</v>
      </c>
      <c r="F2522" s="43">
        <f t="shared" si="168"/>
        <v>21</v>
      </c>
      <c r="G2522" s="43">
        <f t="shared" si="168"/>
        <v>20</v>
      </c>
      <c r="H2522" s="43">
        <f t="shared" si="168"/>
        <v>20</v>
      </c>
      <c r="I2522" s="43">
        <f t="shared" si="168"/>
        <v>16</v>
      </c>
      <c r="J2522" s="43">
        <f t="shared" si="168"/>
        <v>16</v>
      </c>
      <c r="K2522" s="43">
        <f t="shared" si="168"/>
        <v>13</v>
      </c>
      <c r="L2522" s="43">
        <f t="shared" si="168"/>
        <v>18</v>
      </c>
      <c r="M2522" s="44">
        <f t="shared" si="168"/>
        <v>26</v>
      </c>
      <c r="N2522" s="45">
        <f>MIN(D2522:M2522)</f>
        <v>13</v>
      </c>
      <c r="O2522" s="46">
        <f>C2522-N2522</f>
        <v>22</v>
      </c>
      <c r="P2522" s="47">
        <f>O2522/C2522</f>
        <v>0.6285714285714286</v>
      </c>
    </row>
    <row r="2523" spans="1:16" ht="9.75" customHeight="1">
      <c r="A2523" s="32" t="s">
        <v>133</v>
      </c>
      <c r="B2523" s="48" t="s">
        <v>0</v>
      </c>
      <c r="C2523" s="48">
        <v>10</v>
      </c>
      <c r="D2523" s="49">
        <v>9</v>
      </c>
      <c r="E2523" s="50">
        <v>5</v>
      </c>
      <c r="F2523" s="50">
        <v>3</v>
      </c>
      <c r="G2523" s="50">
        <v>2</v>
      </c>
      <c r="H2523" s="50">
        <v>1</v>
      </c>
      <c r="I2523" s="50">
        <v>2</v>
      </c>
      <c r="J2523" s="50">
        <v>2</v>
      </c>
      <c r="K2523" s="50">
        <v>3</v>
      </c>
      <c r="L2523" s="50">
        <v>3</v>
      </c>
      <c r="M2523" s="51">
        <v>4</v>
      </c>
      <c r="N2523" s="52">
        <f>MIN(D2523:M2523)</f>
        <v>1</v>
      </c>
      <c r="O2523" s="53">
        <f>C2523-N2523</f>
        <v>9</v>
      </c>
      <c r="P2523" s="54">
        <f>O2523/C2523</f>
        <v>0.9</v>
      </c>
    </row>
    <row r="2524" spans="1:16" ht="9.75" customHeight="1">
      <c r="A2524" s="5"/>
      <c r="B2524" s="33" t="s">
        <v>1</v>
      </c>
      <c r="C2524" s="33">
        <v>17</v>
      </c>
      <c r="D2524" s="34">
        <v>7</v>
      </c>
      <c r="E2524" s="35">
        <v>1</v>
      </c>
      <c r="F2524" s="35">
        <v>1</v>
      </c>
      <c r="G2524" s="35">
        <v>0</v>
      </c>
      <c r="H2524" s="35">
        <v>0</v>
      </c>
      <c r="I2524" s="35">
        <v>1</v>
      </c>
      <c r="J2524" s="35">
        <v>1</v>
      </c>
      <c r="K2524" s="35">
        <v>2</v>
      </c>
      <c r="L2524" s="35">
        <v>4</v>
      </c>
      <c r="M2524" s="36">
        <v>8</v>
      </c>
      <c r="N2524" s="37">
        <f>MIN(D2524:M2524)</f>
        <v>0</v>
      </c>
      <c r="O2524" s="38">
        <f>C2524-N2524</f>
        <v>17</v>
      </c>
      <c r="P2524" s="39">
        <f>O2524/C2524</f>
        <v>1</v>
      </c>
    </row>
    <row r="2525" spans="1:16" ht="9.75" customHeight="1">
      <c r="A2525" s="5"/>
      <c r="B2525" s="33" t="s">
        <v>2</v>
      </c>
      <c r="C2525" s="33"/>
      <c r="D2525" s="34"/>
      <c r="E2525" s="35"/>
      <c r="F2525" s="35"/>
      <c r="G2525" s="35"/>
      <c r="H2525" s="35"/>
      <c r="I2525" s="35"/>
      <c r="J2525" s="35"/>
      <c r="K2525" s="35"/>
      <c r="L2525" s="35"/>
      <c r="M2525" s="36"/>
      <c r="N2525" s="37"/>
      <c r="O2525" s="38"/>
      <c r="P2525" s="39"/>
    </row>
    <row r="2526" spans="1:16" ht="9.75" customHeight="1">
      <c r="A2526" s="5"/>
      <c r="B2526" s="33" t="s">
        <v>460</v>
      </c>
      <c r="C2526" s="33"/>
      <c r="D2526" s="34"/>
      <c r="E2526" s="35"/>
      <c r="F2526" s="35"/>
      <c r="G2526" s="35"/>
      <c r="H2526" s="35"/>
      <c r="I2526" s="35"/>
      <c r="J2526" s="35"/>
      <c r="K2526" s="35"/>
      <c r="L2526" s="35"/>
      <c r="M2526" s="36"/>
      <c r="N2526" s="37"/>
      <c r="O2526" s="38"/>
      <c r="P2526" s="39"/>
    </row>
    <row r="2527" spans="1:16" ht="9.75" customHeight="1">
      <c r="A2527" s="5"/>
      <c r="B2527" s="33" t="s">
        <v>460</v>
      </c>
      <c r="C2527" s="33"/>
      <c r="D2527" s="34"/>
      <c r="E2527" s="35"/>
      <c r="F2527" s="35"/>
      <c r="G2527" s="35"/>
      <c r="H2527" s="35"/>
      <c r="I2527" s="35"/>
      <c r="J2527" s="35"/>
      <c r="K2527" s="35"/>
      <c r="L2527" s="35"/>
      <c r="M2527" s="36"/>
      <c r="N2527" s="37"/>
      <c r="O2527" s="38"/>
      <c r="P2527" s="39"/>
    </row>
    <row r="2528" spans="1:16" ht="9.75" customHeight="1">
      <c r="A2528" s="5"/>
      <c r="B2528" s="33" t="s">
        <v>4</v>
      </c>
      <c r="C2528" s="33">
        <v>7</v>
      </c>
      <c r="D2528" s="34">
        <v>7</v>
      </c>
      <c r="E2528" s="35">
        <v>7</v>
      </c>
      <c r="F2528" s="35">
        <v>7</v>
      </c>
      <c r="G2528" s="35">
        <v>6</v>
      </c>
      <c r="H2528" s="35">
        <v>6</v>
      </c>
      <c r="I2528" s="35">
        <v>6</v>
      </c>
      <c r="J2528" s="35">
        <v>6</v>
      </c>
      <c r="K2528" s="35">
        <v>6</v>
      </c>
      <c r="L2528" s="35">
        <v>6</v>
      </c>
      <c r="M2528" s="36">
        <v>6</v>
      </c>
      <c r="N2528" s="37">
        <f>MIN(D2528:M2528)</f>
        <v>6</v>
      </c>
      <c r="O2528" s="38">
        <f>C2528-N2528</f>
        <v>1</v>
      </c>
      <c r="P2528" s="39">
        <f>O2528/C2528</f>
        <v>0.14285714285714285</v>
      </c>
    </row>
    <row r="2529" spans="1:16" ht="9.75" customHeight="1">
      <c r="A2529" s="5"/>
      <c r="B2529" s="33" t="s">
        <v>331</v>
      </c>
      <c r="C2529" s="33">
        <v>3</v>
      </c>
      <c r="D2529" s="34">
        <v>3</v>
      </c>
      <c r="E2529" s="35">
        <v>2</v>
      </c>
      <c r="F2529" s="35">
        <v>0</v>
      </c>
      <c r="G2529" s="35">
        <v>0</v>
      </c>
      <c r="H2529" s="35">
        <v>1</v>
      </c>
      <c r="I2529" s="35">
        <v>1</v>
      </c>
      <c r="J2529" s="35">
        <v>1</v>
      </c>
      <c r="K2529" s="35">
        <v>1</v>
      </c>
      <c r="L2529" s="35">
        <v>1</v>
      </c>
      <c r="M2529" s="36">
        <v>2</v>
      </c>
      <c r="N2529" s="37">
        <f>MIN(D2529:M2529)</f>
        <v>0</v>
      </c>
      <c r="O2529" s="38">
        <f>C2529-N2529</f>
        <v>3</v>
      </c>
      <c r="P2529" s="39">
        <f>O2529/C2529</f>
        <v>1</v>
      </c>
    </row>
    <row r="2530" spans="1:16" ht="9.75" customHeight="1">
      <c r="A2530" s="5"/>
      <c r="B2530" s="33" t="s">
        <v>332</v>
      </c>
      <c r="C2530" s="33">
        <v>7</v>
      </c>
      <c r="D2530" s="34">
        <v>7</v>
      </c>
      <c r="E2530" s="35">
        <v>4</v>
      </c>
      <c r="F2530" s="35">
        <v>3</v>
      </c>
      <c r="G2530" s="35">
        <v>4</v>
      </c>
      <c r="H2530" s="35">
        <v>4</v>
      </c>
      <c r="I2530" s="35">
        <v>4</v>
      </c>
      <c r="J2530" s="35">
        <v>2</v>
      </c>
      <c r="K2530" s="35">
        <v>3</v>
      </c>
      <c r="L2530" s="35">
        <v>4</v>
      </c>
      <c r="M2530" s="36">
        <v>4</v>
      </c>
      <c r="N2530" s="37">
        <f>MIN(D2530:M2530)</f>
        <v>2</v>
      </c>
      <c r="O2530" s="38">
        <f>C2530-N2530</f>
        <v>5</v>
      </c>
      <c r="P2530" s="39">
        <f>O2530/C2530</f>
        <v>0.7142857142857143</v>
      </c>
    </row>
    <row r="2531" spans="1:16" ht="9.75" customHeight="1">
      <c r="A2531" s="5"/>
      <c r="B2531" s="33" t="s">
        <v>258</v>
      </c>
      <c r="C2531" s="33"/>
      <c r="D2531" s="34"/>
      <c r="E2531" s="35"/>
      <c r="F2531" s="35"/>
      <c r="G2531" s="35"/>
      <c r="H2531" s="35"/>
      <c r="I2531" s="35"/>
      <c r="J2531" s="35"/>
      <c r="K2531" s="35"/>
      <c r="L2531" s="35"/>
      <c r="M2531" s="36"/>
      <c r="N2531" s="37"/>
      <c r="O2531" s="38"/>
      <c r="P2531" s="39"/>
    </row>
    <row r="2532" spans="1:16" ht="9.75" customHeight="1">
      <c r="A2532" s="5"/>
      <c r="B2532" s="33" t="s">
        <v>258</v>
      </c>
      <c r="C2532" s="33"/>
      <c r="D2532" s="34"/>
      <c r="E2532" s="35"/>
      <c r="F2532" s="35"/>
      <c r="G2532" s="35"/>
      <c r="H2532" s="35"/>
      <c r="I2532" s="35"/>
      <c r="J2532" s="35"/>
      <c r="K2532" s="35"/>
      <c r="L2532" s="35"/>
      <c r="M2532" s="36"/>
      <c r="N2532" s="37"/>
      <c r="O2532" s="38"/>
      <c r="P2532" s="39"/>
    </row>
    <row r="2533" spans="1:16" ht="9.75" customHeight="1">
      <c r="A2533" s="5"/>
      <c r="B2533" s="33" t="s">
        <v>258</v>
      </c>
      <c r="C2533" s="33"/>
      <c r="D2533" s="34"/>
      <c r="E2533" s="35"/>
      <c r="F2533" s="35"/>
      <c r="G2533" s="35"/>
      <c r="H2533" s="35"/>
      <c r="I2533" s="35"/>
      <c r="J2533" s="35"/>
      <c r="K2533" s="35"/>
      <c r="L2533" s="35"/>
      <c r="M2533" s="36"/>
      <c r="N2533" s="37"/>
      <c r="O2533" s="38"/>
      <c r="P2533" s="39"/>
    </row>
    <row r="2534" spans="1:16" ht="9.75" customHeight="1">
      <c r="A2534" s="5"/>
      <c r="B2534" s="33" t="s">
        <v>258</v>
      </c>
      <c r="C2534" s="33"/>
      <c r="D2534" s="34"/>
      <c r="E2534" s="35"/>
      <c r="F2534" s="35"/>
      <c r="G2534" s="35"/>
      <c r="H2534" s="35"/>
      <c r="I2534" s="35"/>
      <c r="J2534" s="35"/>
      <c r="K2534" s="35"/>
      <c r="L2534" s="35"/>
      <c r="M2534" s="36"/>
      <c r="N2534" s="37"/>
      <c r="O2534" s="38"/>
      <c r="P2534" s="39"/>
    </row>
    <row r="2535" spans="1:16" ht="9.75" customHeight="1">
      <c r="A2535" s="5"/>
      <c r="B2535" s="33" t="s">
        <v>93</v>
      </c>
      <c r="C2535" s="33">
        <v>1</v>
      </c>
      <c r="D2535" s="34">
        <v>1</v>
      </c>
      <c r="E2535" s="35">
        <v>1</v>
      </c>
      <c r="F2535" s="35">
        <v>1</v>
      </c>
      <c r="G2535" s="35">
        <v>1</v>
      </c>
      <c r="H2535" s="35">
        <v>1</v>
      </c>
      <c r="I2535" s="35">
        <v>0</v>
      </c>
      <c r="J2535" s="35">
        <v>1</v>
      </c>
      <c r="K2535" s="35">
        <v>1</v>
      </c>
      <c r="L2535" s="35">
        <v>1</v>
      </c>
      <c r="M2535" s="36">
        <v>1</v>
      </c>
      <c r="N2535" s="37">
        <f>MIN(D2535:M2535)</f>
        <v>0</v>
      </c>
      <c r="O2535" s="38">
        <f>C2535-N2535</f>
        <v>1</v>
      </c>
      <c r="P2535" s="39">
        <f>O2535/C2535</f>
        <v>1</v>
      </c>
    </row>
    <row r="2536" spans="1:16" ht="9.75" customHeight="1">
      <c r="A2536" s="5"/>
      <c r="B2536" s="33" t="s">
        <v>254</v>
      </c>
      <c r="C2536" s="33"/>
      <c r="D2536" s="34"/>
      <c r="E2536" s="35"/>
      <c r="F2536" s="35"/>
      <c r="G2536" s="35"/>
      <c r="H2536" s="35"/>
      <c r="I2536" s="35"/>
      <c r="J2536" s="35"/>
      <c r="K2536" s="35"/>
      <c r="L2536" s="35"/>
      <c r="M2536" s="36"/>
      <c r="N2536" s="37"/>
      <c r="O2536" s="38"/>
      <c r="P2536" s="39"/>
    </row>
    <row r="2537" spans="1:16" ht="9.75" customHeight="1">
      <c r="A2537" s="5"/>
      <c r="B2537" s="33" t="s">
        <v>255</v>
      </c>
      <c r="C2537" s="33"/>
      <c r="D2537" s="34"/>
      <c r="E2537" s="35"/>
      <c r="F2537" s="35"/>
      <c r="G2537" s="35"/>
      <c r="H2537" s="35"/>
      <c r="I2537" s="35"/>
      <c r="J2537" s="35"/>
      <c r="K2537" s="35"/>
      <c r="L2537" s="35"/>
      <c r="M2537" s="36"/>
      <c r="N2537" s="37"/>
      <c r="O2537" s="38"/>
      <c r="P2537" s="39"/>
    </row>
    <row r="2538" spans="1:16" ht="9.75" customHeight="1">
      <c r="A2538" s="5"/>
      <c r="B2538" s="33" t="s">
        <v>5</v>
      </c>
      <c r="C2538" s="33"/>
      <c r="D2538" s="34"/>
      <c r="E2538" s="35"/>
      <c r="F2538" s="35"/>
      <c r="G2538" s="35"/>
      <c r="H2538" s="35"/>
      <c r="I2538" s="35"/>
      <c r="J2538" s="35"/>
      <c r="K2538" s="35"/>
      <c r="L2538" s="35"/>
      <c r="M2538" s="36"/>
      <c r="N2538" s="37"/>
      <c r="O2538" s="38"/>
      <c r="P2538" s="39"/>
    </row>
    <row r="2539" spans="1:16" ht="9.75" customHeight="1">
      <c r="A2539" s="40"/>
      <c r="B2539" s="41" t="s">
        <v>6</v>
      </c>
      <c r="C2539" s="41">
        <f aca="true" t="shared" si="169" ref="C2539:M2539">SUM(C2523:C2538)</f>
        <v>45</v>
      </c>
      <c r="D2539" s="42">
        <f t="shared" si="169"/>
        <v>34</v>
      </c>
      <c r="E2539" s="43">
        <f t="shared" si="169"/>
        <v>20</v>
      </c>
      <c r="F2539" s="43">
        <f t="shared" si="169"/>
        <v>15</v>
      </c>
      <c r="G2539" s="43">
        <f t="shared" si="169"/>
        <v>13</v>
      </c>
      <c r="H2539" s="43">
        <f t="shared" si="169"/>
        <v>13</v>
      </c>
      <c r="I2539" s="43">
        <f t="shared" si="169"/>
        <v>14</v>
      </c>
      <c r="J2539" s="43">
        <f t="shared" si="169"/>
        <v>13</v>
      </c>
      <c r="K2539" s="43">
        <f t="shared" si="169"/>
        <v>16</v>
      </c>
      <c r="L2539" s="43">
        <f t="shared" si="169"/>
        <v>19</v>
      </c>
      <c r="M2539" s="44">
        <f t="shared" si="169"/>
        <v>25</v>
      </c>
      <c r="N2539" s="45">
        <f>MIN(D2539:M2539)</f>
        <v>13</v>
      </c>
      <c r="O2539" s="46">
        <f>C2539-N2539</f>
        <v>32</v>
      </c>
      <c r="P2539" s="47">
        <f>O2539/C2539</f>
        <v>0.7111111111111111</v>
      </c>
    </row>
    <row r="2540" spans="1:16" ht="9.75" customHeight="1">
      <c r="A2540" s="32" t="s">
        <v>134</v>
      </c>
      <c r="B2540" s="48" t="s">
        <v>0</v>
      </c>
      <c r="C2540" s="48"/>
      <c r="D2540" s="49"/>
      <c r="E2540" s="50"/>
      <c r="F2540" s="50"/>
      <c r="G2540" s="50"/>
      <c r="H2540" s="50"/>
      <c r="I2540" s="50"/>
      <c r="J2540" s="50"/>
      <c r="K2540" s="50"/>
      <c r="L2540" s="50"/>
      <c r="M2540" s="51"/>
      <c r="N2540" s="52"/>
      <c r="O2540" s="53"/>
      <c r="P2540" s="54"/>
    </row>
    <row r="2541" spans="1:16" ht="9.75" customHeight="1">
      <c r="A2541" s="5"/>
      <c r="B2541" s="33" t="s">
        <v>1</v>
      </c>
      <c r="C2541" s="33"/>
      <c r="D2541" s="34"/>
      <c r="E2541" s="35"/>
      <c r="F2541" s="35"/>
      <c r="G2541" s="35"/>
      <c r="H2541" s="35"/>
      <c r="I2541" s="35"/>
      <c r="J2541" s="35"/>
      <c r="K2541" s="35"/>
      <c r="L2541" s="35"/>
      <c r="M2541" s="36"/>
      <c r="N2541" s="37"/>
      <c r="O2541" s="38"/>
      <c r="P2541" s="39"/>
    </row>
    <row r="2542" spans="1:16" ht="9.75" customHeight="1">
      <c r="A2542" s="5"/>
      <c r="B2542" s="33" t="s">
        <v>2</v>
      </c>
      <c r="C2542" s="33"/>
      <c r="D2542" s="34"/>
      <c r="E2542" s="35"/>
      <c r="F2542" s="35"/>
      <c r="G2542" s="35"/>
      <c r="H2542" s="35"/>
      <c r="I2542" s="35"/>
      <c r="J2542" s="35"/>
      <c r="K2542" s="35"/>
      <c r="L2542" s="35"/>
      <c r="M2542" s="36"/>
      <c r="N2542" s="37"/>
      <c r="O2542" s="38"/>
      <c r="P2542" s="39"/>
    </row>
    <row r="2543" spans="1:16" ht="9.75" customHeight="1">
      <c r="A2543" s="5"/>
      <c r="B2543" s="33" t="s">
        <v>460</v>
      </c>
      <c r="C2543" s="33"/>
      <c r="D2543" s="34"/>
      <c r="E2543" s="35"/>
      <c r="F2543" s="35"/>
      <c r="G2543" s="35"/>
      <c r="H2543" s="35"/>
      <c r="I2543" s="35"/>
      <c r="J2543" s="35"/>
      <c r="K2543" s="35"/>
      <c r="L2543" s="35"/>
      <c r="M2543" s="36"/>
      <c r="N2543" s="37"/>
      <c r="O2543" s="38"/>
      <c r="P2543" s="39"/>
    </row>
    <row r="2544" spans="1:16" ht="9.75" customHeight="1">
      <c r="A2544" s="5"/>
      <c r="B2544" s="33" t="s">
        <v>460</v>
      </c>
      <c r="C2544" s="33"/>
      <c r="D2544" s="34"/>
      <c r="E2544" s="35"/>
      <c r="F2544" s="35"/>
      <c r="G2544" s="35"/>
      <c r="H2544" s="35"/>
      <c r="I2544" s="35"/>
      <c r="J2544" s="35"/>
      <c r="K2544" s="35"/>
      <c r="L2544" s="35"/>
      <c r="M2544" s="36"/>
      <c r="N2544" s="37"/>
      <c r="O2544" s="38"/>
      <c r="P2544" s="39"/>
    </row>
    <row r="2545" spans="1:16" ht="9.75" customHeight="1">
      <c r="A2545" s="5"/>
      <c r="B2545" s="33" t="s">
        <v>4</v>
      </c>
      <c r="C2545" s="33">
        <v>2</v>
      </c>
      <c r="D2545" s="34">
        <v>1</v>
      </c>
      <c r="E2545" s="35">
        <v>1</v>
      </c>
      <c r="F2545" s="35">
        <v>1</v>
      </c>
      <c r="G2545" s="35">
        <v>1</v>
      </c>
      <c r="H2545" s="35">
        <v>1</v>
      </c>
      <c r="I2545" s="35">
        <v>1</v>
      </c>
      <c r="J2545" s="35">
        <v>0</v>
      </c>
      <c r="K2545" s="35">
        <v>0</v>
      </c>
      <c r="L2545" s="35">
        <v>0</v>
      </c>
      <c r="M2545" s="36">
        <v>0</v>
      </c>
      <c r="N2545" s="37">
        <f>MIN(D2545:M2545)</f>
        <v>0</v>
      </c>
      <c r="O2545" s="38">
        <f>C2545-N2545</f>
        <v>2</v>
      </c>
      <c r="P2545" s="39">
        <f>O2545/C2545</f>
        <v>1</v>
      </c>
    </row>
    <row r="2546" spans="1:16" ht="9.75" customHeight="1">
      <c r="A2546" s="5"/>
      <c r="B2546" s="33" t="s">
        <v>470</v>
      </c>
      <c r="C2546" s="33">
        <v>4</v>
      </c>
      <c r="D2546" s="34">
        <v>3</v>
      </c>
      <c r="E2546" s="35">
        <v>3</v>
      </c>
      <c r="F2546" s="35">
        <v>2</v>
      </c>
      <c r="G2546" s="35">
        <v>2</v>
      </c>
      <c r="H2546" s="35">
        <v>2</v>
      </c>
      <c r="I2546" s="35">
        <v>1</v>
      </c>
      <c r="J2546" s="35">
        <v>1</v>
      </c>
      <c r="K2546" s="35">
        <v>2</v>
      </c>
      <c r="L2546" s="35">
        <v>3</v>
      </c>
      <c r="M2546" s="36">
        <v>3</v>
      </c>
      <c r="N2546" s="37">
        <f>MIN(D2546:M2546)</f>
        <v>1</v>
      </c>
      <c r="O2546" s="38">
        <f>C2546-N2546</f>
        <v>3</v>
      </c>
      <c r="P2546" s="39">
        <f>O2546/C2546</f>
        <v>0.75</v>
      </c>
    </row>
    <row r="2547" spans="1:16" ht="9.75" customHeight="1">
      <c r="A2547" s="5"/>
      <c r="B2547" s="33" t="s">
        <v>273</v>
      </c>
      <c r="C2547" s="33">
        <v>2</v>
      </c>
      <c r="D2547" s="34">
        <v>2</v>
      </c>
      <c r="E2547" s="35">
        <v>2</v>
      </c>
      <c r="F2547" s="35">
        <v>2</v>
      </c>
      <c r="G2547" s="35">
        <v>2</v>
      </c>
      <c r="H2547" s="35">
        <v>1</v>
      </c>
      <c r="I2547" s="35">
        <v>1</v>
      </c>
      <c r="J2547" s="35">
        <v>1</v>
      </c>
      <c r="K2547" s="35">
        <v>1</v>
      </c>
      <c r="L2547" s="35">
        <v>2</v>
      </c>
      <c r="M2547" s="36">
        <v>2</v>
      </c>
      <c r="N2547" s="37">
        <f>MIN(D2547:M2547)</f>
        <v>1</v>
      </c>
      <c r="O2547" s="38">
        <f>C2547-N2547</f>
        <v>1</v>
      </c>
      <c r="P2547" s="39">
        <f>O2547/C2547</f>
        <v>0.5</v>
      </c>
    </row>
    <row r="2548" spans="1:16" ht="9.75" customHeight="1">
      <c r="A2548" s="5"/>
      <c r="B2548" s="33" t="s">
        <v>258</v>
      </c>
      <c r="C2548" s="33"/>
      <c r="D2548" s="34"/>
      <c r="E2548" s="35"/>
      <c r="F2548" s="35"/>
      <c r="G2548" s="35"/>
      <c r="H2548" s="35"/>
      <c r="I2548" s="35"/>
      <c r="J2548" s="35"/>
      <c r="K2548" s="35"/>
      <c r="L2548" s="35"/>
      <c r="M2548" s="36"/>
      <c r="N2548" s="37"/>
      <c r="O2548" s="38"/>
      <c r="P2548" s="39"/>
    </row>
    <row r="2549" spans="1:16" ht="9.75" customHeight="1">
      <c r="A2549" s="5"/>
      <c r="B2549" s="33" t="s">
        <v>258</v>
      </c>
      <c r="C2549" s="33"/>
      <c r="D2549" s="34"/>
      <c r="E2549" s="35"/>
      <c r="F2549" s="35"/>
      <c r="G2549" s="35"/>
      <c r="H2549" s="35"/>
      <c r="I2549" s="35"/>
      <c r="J2549" s="35"/>
      <c r="K2549" s="35"/>
      <c r="L2549" s="35"/>
      <c r="M2549" s="36"/>
      <c r="N2549" s="37"/>
      <c r="O2549" s="38"/>
      <c r="P2549" s="39"/>
    </row>
    <row r="2550" spans="1:16" ht="9.75" customHeight="1">
      <c r="A2550" s="5"/>
      <c r="B2550" s="33" t="s">
        <v>258</v>
      </c>
      <c r="C2550" s="33"/>
      <c r="D2550" s="34"/>
      <c r="E2550" s="35"/>
      <c r="F2550" s="35"/>
      <c r="G2550" s="35"/>
      <c r="H2550" s="35"/>
      <c r="I2550" s="35"/>
      <c r="J2550" s="35"/>
      <c r="K2550" s="35"/>
      <c r="L2550" s="35"/>
      <c r="M2550" s="36"/>
      <c r="N2550" s="37"/>
      <c r="O2550" s="38"/>
      <c r="P2550" s="39"/>
    </row>
    <row r="2551" spans="1:16" ht="9.75" customHeight="1">
      <c r="A2551" s="5"/>
      <c r="B2551" s="33" t="s">
        <v>258</v>
      </c>
      <c r="C2551" s="33"/>
      <c r="D2551" s="34"/>
      <c r="E2551" s="35"/>
      <c r="F2551" s="35"/>
      <c r="G2551" s="35"/>
      <c r="H2551" s="35"/>
      <c r="I2551" s="35"/>
      <c r="J2551" s="35"/>
      <c r="K2551" s="35"/>
      <c r="L2551" s="35"/>
      <c r="M2551" s="36"/>
      <c r="N2551" s="37"/>
      <c r="O2551" s="38"/>
      <c r="P2551" s="39"/>
    </row>
    <row r="2552" spans="1:16" ht="9.75" customHeight="1">
      <c r="A2552" s="5"/>
      <c r="B2552" s="33" t="s">
        <v>93</v>
      </c>
      <c r="C2552" s="33"/>
      <c r="D2552" s="34"/>
      <c r="E2552" s="35"/>
      <c r="F2552" s="35"/>
      <c r="G2552" s="35"/>
      <c r="H2552" s="35"/>
      <c r="I2552" s="35"/>
      <c r="J2552" s="35"/>
      <c r="K2552" s="35"/>
      <c r="L2552" s="35"/>
      <c r="M2552" s="36"/>
      <c r="N2552" s="37"/>
      <c r="O2552" s="38"/>
      <c r="P2552" s="39"/>
    </row>
    <row r="2553" spans="1:16" ht="9.75" customHeight="1">
      <c r="A2553" s="5"/>
      <c r="B2553" s="33" t="s">
        <v>254</v>
      </c>
      <c r="C2553" s="33">
        <v>2</v>
      </c>
      <c r="D2553" s="34">
        <v>1</v>
      </c>
      <c r="E2553" s="35">
        <v>1</v>
      </c>
      <c r="F2553" s="35">
        <v>1</v>
      </c>
      <c r="G2553" s="35">
        <v>2</v>
      </c>
      <c r="H2553" s="35">
        <v>2</v>
      </c>
      <c r="I2553" s="35">
        <v>1</v>
      </c>
      <c r="J2553" s="35">
        <v>1</v>
      </c>
      <c r="K2553" s="35">
        <v>1</v>
      </c>
      <c r="L2553" s="35">
        <v>1</v>
      </c>
      <c r="M2553" s="36">
        <v>1</v>
      </c>
      <c r="N2553" s="37">
        <f>MIN(D2553:M2553)</f>
        <v>1</v>
      </c>
      <c r="O2553" s="38">
        <f>C2553-N2553</f>
        <v>1</v>
      </c>
      <c r="P2553" s="39">
        <f>O2553/C2553</f>
        <v>0.5</v>
      </c>
    </row>
    <row r="2554" spans="1:16" ht="9.75" customHeight="1">
      <c r="A2554" s="5"/>
      <c r="B2554" s="33" t="s">
        <v>255</v>
      </c>
      <c r="C2554" s="33">
        <v>5</v>
      </c>
      <c r="D2554" s="34">
        <v>1</v>
      </c>
      <c r="E2554" s="35">
        <v>1</v>
      </c>
      <c r="F2554" s="35">
        <v>1</v>
      </c>
      <c r="G2554" s="35">
        <v>1</v>
      </c>
      <c r="H2554" s="35">
        <v>1</v>
      </c>
      <c r="I2554" s="35">
        <v>1</v>
      </c>
      <c r="J2554" s="35">
        <v>1</v>
      </c>
      <c r="K2554" s="35">
        <v>2</v>
      </c>
      <c r="L2554" s="35">
        <v>2</v>
      </c>
      <c r="M2554" s="36">
        <v>2</v>
      </c>
      <c r="N2554" s="37">
        <f>MIN(D2554:M2554)</f>
        <v>1</v>
      </c>
      <c r="O2554" s="38">
        <f>C2554-N2554</f>
        <v>4</v>
      </c>
      <c r="P2554" s="39">
        <f>O2554/C2554</f>
        <v>0.8</v>
      </c>
    </row>
    <row r="2555" spans="1:16" ht="9.75" customHeight="1">
      <c r="A2555" s="5"/>
      <c r="B2555" s="33" t="s">
        <v>5</v>
      </c>
      <c r="C2555" s="33">
        <v>2</v>
      </c>
      <c r="D2555" s="34">
        <v>0</v>
      </c>
      <c r="E2555" s="35">
        <v>0</v>
      </c>
      <c r="F2555" s="35">
        <v>1</v>
      </c>
      <c r="G2555" s="35">
        <v>1</v>
      </c>
      <c r="H2555" s="35">
        <v>0</v>
      </c>
      <c r="I2555" s="35">
        <v>1</v>
      </c>
      <c r="J2555" s="35">
        <v>1</v>
      </c>
      <c r="K2555" s="35">
        <v>1</v>
      </c>
      <c r="L2555" s="35">
        <v>1</v>
      </c>
      <c r="M2555" s="36">
        <v>1</v>
      </c>
      <c r="N2555" s="37">
        <f>MIN(D2555:M2555)</f>
        <v>0</v>
      </c>
      <c r="O2555" s="38">
        <f>C2555-N2555</f>
        <v>2</v>
      </c>
      <c r="P2555" s="39">
        <f>O2555/C2555</f>
        <v>1</v>
      </c>
    </row>
    <row r="2556" spans="1:16" ht="9.75" customHeight="1">
      <c r="A2556" s="40"/>
      <c r="B2556" s="41" t="s">
        <v>6</v>
      </c>
      <c r="C2556" s="41">
        <f aca="true" t="shared" si="170" ref="C2556:M2556">SUM(C2540:C2555)</f>
        <v>17</v>
      </c>
      <c r="D2556" s="42">
        <f t="shared" si="170"/>
        <v>8</v>
      </c>
      <c r="E2556" s="43">
        <f t="shared" si="170"/>
        <v>8</v>
      </c>
      <c r="F2556" s="43">
        <f t="shared" si="170"/>
        <v>8</v>
      </c>
      <c r="G2556" s="43">
        <f t="shared" si="170"/>
        <v>9</v>
      </c>
      <c r="H2556" s="43">
        <f t="shared" si="170"/>
        <v>7</v>
      </c>
      <c r="I2556" s="43">
        <f t="shared" si="170"/>
        <v>6</v>
      </c>
      <c r="J2556" s="43">
        <f t="shared" si="170"/>
        <v>5</v>
      </c>
      <c r="K2556" s="43">
        <f t="shared" si="170"/>
        <v>7</v>
      </c>
      <c r="L2556" s="43">
        <f t="shared" si="170"/>
        <v>9</v>
      </c>
      <c r="M2556" s="44">
        <f t="shared" si="170"/>
        <v>9</v>
      </c>
      <c r="N2556" s="45">
        <f>MIN(D2556:M2556)</f>
        <v>5</v>
      </c>
      <c r="O2556" s="46">
        <f>C2556-N2556</f>
        <v>12</v>
      </c>
      <c r="P2556" s="47">
        <f>O2556/C2556</f>
        <v>0.7058823529411765</v>
      </c>
    </row>
    <row r="2557" spans="1:16" ht="9.75" customHeight="1">
      <c r="A2557" s="32" t="s">
        <v>135</v>
      </c>
      <c r="B2557" s="48" t="s">
        <v>0</v>
      </c>
      <c r="C2557" s="48"/>
      <c r="D2557" s="49"/>
      <c r="E2557" s="50"/>
      <c r="F2557" s="50"/>
      <c r="G2557" s="50"/>
      <c r="H2557" s="50"/>
      <c r="I2557" s="50"/>
      <c r="J2557" s="50"/>
      <c r="K2557" s="50"/>
      <c r="L2557" s="50"/>
      <c r="M2557" s="51"/>
      <c r="N2557" s="52"/>
      <c r="O2557" s="53"/>
      <c r="P2557" s="54"/>
    </row>
    <row r="2558" spans="1:16" ht="9.75" customHeight="1">
      <c r="A2558" s="5"/>
      <c r="B2558" s="33" t="s">
        <v>1</v>
      </c>
      <c r="C2558" s="33"/>
      <c r="D2558" s="34"/>
      <c r="E2558" s="35"/>
      <c r="F2558" s="35"/>
      <c r="G2558" s="35"/>
      <c r="H2558" s="35"/>
      <c r="I2558" s="35"/>
      <c r="J2558" s="35"/>
      <c r="K2558" s="35"/>
      <c r="L2558" s="35"/>
      <c r="M2558" s="36"/>
      <c r="N2558" s="37"/>
      <c r="O2558" s="38"/>
      <c r="P2558" s="39"/>
    </row>
    <row r="2559" spans="1:16" ht="9.75" customHeight="1">
      <c r="A2559" s="5"/>
      <c r="B2559" s="33" t="s">
        <v>2</v>
      </c>
      <c r="C2559" s="33"/>
      <c r="D2559" s="34"/>
      <c r="E2559" s="35"/>
      <c r="F2559" s="35"/>
      <c r="G2559" s="35"/>
      <c r="H2559" s="35"/>
      <c r="I2559" s="35"/>
      <c r="J2559" s="35"/>
      <c r="K2559" s="35"/>
      <c r="L2559" s="35"/>
      <c r="M2559" s="36"/>
      <c r="N2559" s="37"/>
      <c r="O2559" s="38"/>
      <c r="P2559" s="39"/>
    </row>
    <row r="2560" spans="1:16" ht="9.75" customHeight="1">
      <c r="A2560" s="5"/>
      <c r="B2560" s="33" t="s">
        <v>460</v>
      </c>
      <c r="C2560" s="33"/>
      <c r="D2560" s="34"/>
      <c r="E2560" s="35"/>
      <c r="F2560" s="35"/>
      <c r="G2560" s="35"/>
      <c r="H2560" s="35"/>
      <c r="I2560" s="35"/>
      <c r="J2560" s="35"/>
      <c r="K2560" s="35"/>
      <c r="L2560" s="35"/>
      <c r="M2560" s="36"/>
      <c r="N2560" s="37"/>
      <c r="O2560" s="38"/>
      <c r="P2560" s="39"/>
    </row>
    <row r="2561" spans="1:16" ht="9.75" customHeight="1">
      <c r="A2561" s="5"/>
      <c r="B2561" s="33" t="s">
        <v>460</v>
      </c>
      <c r="C2561" s="33"/>
      <c r="D2561" s="34"/>
      <c r="E2561" s="35"/>
      <c r="F2561" s="35"/>
      <c r="G2561" s="35"/>
      <c r="H2561" s="35"/>
      <c r="I2561" s="35"/>
      <c r="J2561" s="35"/>
      <c r="K2561" s="35"/>
      <c r="L2561" s="35"/>
      <c r="M2561" s="36"/>
      <c r="N2561" s="37"/>
      <c r="O2561" s="38"/>
      <c r="P2561" s="39"/>
    </row>
    <row r="2562" spans="1:16" ht="9.75" customHeight="1">
      <c r="A2562" s="5"/>
      <c r="B2562" s="33" t="s">
        <v>4</v>
      </c>
      <c r="C2562" s="33">
        <v>7</v>
      </c>
      <c r="D2562" s="34">
        <v>5</v>
      </c>
      <c r="E2562" s="35">
        <v>4</v>
      </c>
      <c r="F2562" s="35">
        <v>3</v>
      </c>
      <c r="G2562" s="35">
        <v>3</v>
      </c>
      <c r="H2562" s="35">
        <v>4</v>
      </c>
      <c r="I2562" s="35">
        <v>3</v>
      </c>
      <c r="J2562" s="35">
        <v>3</v>
      </c>
      <c r="K2562" s="35">
        <v>3</v>
      </c>
      <c r="L2562" s="35">
        <v>3</v>
      </c>
      <c r="M2562" s="36">
        <v>4</v>
      </c>
      <c r="N2562" s="37">
        <f>MIN(D2562:M2562)</f>
        <v>3</v>
      </c>
      <c r="O2562" s="38">
        <f>C2562-N2562</f>
        <v>4</v>
      </c>
      <c r="P2562" s="39">
        <f>O2562/C2562</f>
        <v>0.5714285714285714</v>
      </c>
    </row>
    <row r="2563" spans="1:16" ht="9.75" customHeight="1">
      <c r="A2563" s="5"/>
      <c r="B2563" s="33" t="s">
        <v>274</v>
      </c>
      <c r="C2563" s="33">
        <v>4</v>
      </c>
      <c r="D2563" s="34">
        <v>3</v>
      </c>
      <c r="E2563" s="35">
        <v>3</v>
      </c>
      <c r="F2563" s="35">
        <v>3</v>
      </c>
      <c r="G2563" s="35">
        <v>2</v>
      </c>
      <c r="H2563" s="35">
        <v>2</v>
      </c>
      <c r="I2563" s="35">
        <v>3</v>
      </c>
      <c r="J2563" s="35">
        <v>1</v>
      </c>
      <c r="K2563" s="35">
        <v>2</v>
      </c>
      <c r="L2563" s="35">
        <v>2</v>
      </c>
      <c r="M2563" s="36">
        <v>3</v>
      </c>
      <c r="N2563" s="37">
        <f>MIN(D2563:M2563)</f>
        <v>1</v>
      </c>
      <c r="O2563" s="38">
        <f>C2563-N2563</f>
        <v>3</v>
      </c>
      <c r="P2563" s="39">
        <f>O2563/C2563</f>
        <v>0.75</v>
      </c>
    </row>
    <row r="2564" spans="1:16" ht="9.75" customHeight="1">
      <c r="A2564" s="5"/>
      <c r="B2564" s="33" t="s">
        <v>258</v>
      </c>
      <c r="C2564" s="33"/>
      <c r="D2564" s="34"/>
      <c r="E2564" s="35"/>
      <c r="F2564" s="35"/>
      <c r="G2564" s="35"/>
      <c r="H2564" s="35"/>
      <c r="I2564" s="35"/>
      <c r="J2564" s="35"/>
      <c r="K2564" s="35"/>
      <c r="L2564" s="35"/>
      <c r="M2564" s="36"/>
      <c r="N2564" s="37"/>
      <c r="O2564" s="38"/>
      <c r="P2564" s="39"/>
    </row>
    <row r="2565" spans="1:16" ht="9.75" customHeight="1">
      <c r="A2565" s="5"/>
      <c r="B2565" s="33" t="s">
        <v>258</v>
      </c>
      <c r="C2565" s="33"/>
      <c r="D2565" s="34"/>
      <c r="E2565" s="35"/>
      <c r="F2565" s="35"/>
      <c r="G2565" s="35"/>
      <c r="H2565" s="35"/>
      <c r="I2565" s="35"/>
      <c r="J2565" s="35"/>
      <c r="K2565" s="35"/>
      <c r="L2565" s="35"/>
      <c r="M2565" s="36"/>
      <c r="N2565" s="37"/>
      <c r="O2565" s="38"/>
      <c r="P2565" s="39"/>
    </row>
    <row r="2566" spans="1:16" ht="9.75" customHeight="1">
      <c r="A2566" s="5"/>
      <c r="B2566" s="33" t="s">
        <v>258</v>
      </c>
      <c r="C2566" s="33"/>
      <c r="D2566" s="34"/>
      <c r="E2566" s="35"/>
      <c r="F2566" s="35"/>
      <c r="G2566" s="35"/>
      <c r="H2566" s="35"/>
      <c r="I2566" s="35"/>
      <c r="J2566" s="35"/>
      <c r="K2566" s="35"/>
      <c r="L2566" s="35"/>
      <c r="M2566" s="36"/>
      <c r="N2566" s="37"/>
      <c r="O2566" s="38"/>
      <c r="P2566" s="39"/>
    </row>
    <row r="2567" spans="1:16" ht="9.75" customHeight="1">
      <c r="A2567" s="5"/>
      <c r="B2567" s="33" t="s">
        <v>258</v>
      </c>
      <c r="C2567" s="33"/>
      <c r="D2567" s="34"/>
      <c r="E2567" s="35"/>
      <c r="F2567" s="35"/>
      <c r="G2567" s="35"/>
      <c r="H2567" s="35"/>
      <c r="I2567" s="35"/>
      <c r="J2567" s="35"/>
      <c r="K2567" s="35"/>
      <c r="L2567" s="35"/>
      <c r="M2567" s="36"/>
      <c r="N2567" s="37"/>
      <c r="O2567" s="38"/>
      <c r="P2567" s="39"/>
    </row>
    <row r="2568" spans="1:16" ht="9.75" customHeight="1">
      <c r="A2568" s="5"/>
      <c r="B2568" s="33" t="s">
        <v>258</v>
      </c>
      <c r="C2568" s="33"/>
      <c r="D2568" s="34"/>
      <c r="E2568" s="35"/>
      <c r="F2568" s="35"/>
      <c r="G2568" s="35"/>
      <c r="H2568" s="35"/>
      <c r="I2568" s="35"/>
      <c r="J2568" s="35"/>
      <c r="K2568" s="35"/>
      <c r="L2568" s="35"/>
      <c r="M2568" s="36"/>
      <c r="N2568" s="37"/>
      <c r="O2568" s="38"/>
      <c r="P2568" s="39"/>
    </row>
    <row r="2569" spans="1:16" ht="9.75" customHeight="1">
      <c r="A2569" s="5"/>
      <c r="B2569" s="33" t="s">
        <v>93</v>
      </c>
      <c r="C2569" s="33">
        <v>3</v>
      </c>
      <c r="D2569" s="34">
        <v>0</v>
      </c>
      <c r="E2569" s="35">
        <v>0</v>
      </c>
      <c r="F2569" s="35">
        <v>0</v>
      </c>
      <c r="G2569" s="35">
        <v>0</v>
      </c>
      <c r="H2569" s="35">
        <v>0</v>
      </c>
      <c r="I2569" s="35">
        <v>0</v>
      </c>
      <c r="J2569" s="35">
        <v>0</v>
      </c>
      <c r="K2569" s="35">
        <v>0</v>
      </c>
      <c r="L2569" s="35">
        <v>0</v>
      </c>
      <c r="M2569" s="36">
        <v>2</v>
      </c>
      <c r="N2569" s="37">
        <f>MIN(D2569:M2569)</f>
        <v>0</v>
      </c>
      <c r="O2569" s="38">
        <f>C2569-N2569</f>
        <v>3</v>
      </c>
      <c r="P2569" s="39">
        <f>O2569/C2569</f>
        <v>1</v>
      </c>
    </row>
    <row r="2570" spans="1:16" ht="9.75" customHeight="1">
      <c r="A2570" s="5"/>
      <c r="B2570" s="33" t="s">
        <v>254</v>
      </c>
      <c r="C2570" s="33">
        <v>3</v>
      </c>
      <c r="D2570" s="34">
        <v>2</v>
      </c>
      <c r="E2570" s="35">
        <v>2</v>
      </c>
      <c r="F2570" s="35">
        <v>2</v>
      </c>
      <c r="G2570" s="35">
        <v>2</v>
      </c>
      <c r="H2570" s="35">
        <v>1</v>
      </c>
      <c r="I2570" s="35">
        <v>2</v>
      </c>
      <c r="J2570" s="35">
        <v>2</v>
      </c>
      <c r="K2570" s="35">
        <v>1</v>
      </c>
      <c r="L2570" s="35">
        <v>1</v>
      </c>
      <c r="M2570" s="36">
        <v>1</v>
      </c>
      <c r="N2570" s="37">
        <f>MIN(D2570:M2570)</f>
        <v>1</v>
      </c>
      <c r="O2570" s="38">
        <f>C2570-N2570</f>
        <v>2</v>
      </c>
      <c r="P2570" s="39">
        <f>O2570/C2570</f>
        <v>0.6666666666666666</v>
      </c>
    </row>
    <row r="2571" spans="1:16" ht="9.75" customHeight="1">
      <c r="A2571" s="5"/>
      <c r="B2571" s="33" t="s">
        <v>255</v>
      </c>
      <c r="C2571" s="33"/>
      <c r="D2571" s="34"/>
      <c r="E2571" s="35"/>
      <c r="F2571" s="35"/>
      <c r="G2571" s="35"/>
      <c r="H2571" s="35"/>
      <c r="I2571" s="35"/>
      <c r="J2571" s="35"/>
      <c r="K2571" s="35"/>
      <c r="L2571" s="35"/>
      <c r="M2571" s="36"/>
      <c r="N2571" s="37"/>
      <c r="O2571" s="38"/>
      <c r="P2571" s="39"/>
    </row>
    <row r="2572" spans="1:16" ht="9.75" customHeight="1">
      <c r="A2572" s="5"/>
      <c r="B2572" s="33" t="s">
        <v>5</v>
      </c>
      <c r="C2572" s="33"/>
      <c r="D2572" s="34"/>
      <c r="E2572" s="35"/>
      <c r="F2572" s="35"/>
      <c r="G2572" s="35"/>
      <c r="H2572" s="35"/>
      <c r="I2572" s="35"/>
      <c r="J2572" s="35"/>
      <c r="K2572" s="35"/>
      <c r="L2572" s="35"/>
      <c r="M2572" s="36"/>
      <c r="N2572" s="37"/>
      <c r="O2572" s="38"/>
      <c r="P2572" s="39"/>
    </row>
    <row r="2573" spans="1:16" ht="9.75" customHeight="1">
      <c r="A2573" s="40"/>
      <c r="B2573" s="41" t="s">
        <v>6</v>
      </c>
      <c r="C2573" s="41">
        <f aca="true" t="shared" si="171" ref="C2573:M2573">SUM(C2557:C2572)</f>
        <v>17</v>
      </c>
      <c r="D2573" s="42">
        <f t="shared" si="171"/>
        <v>10</v>
      </c>
      <c r="E2573" s="43">
        <f t="shared" si="171"/>
        <v>9</v>
      </c>
      <c r="F2573" s="43">
        <f t="shared" si="171"/>
        <v>8</v>
      </c>
      <c r="G2573" s="43">
        <f t="shared" si="171"/>
        <v>7</v>
      </c>
      <c r="H2573" s="43">
        <f t="shared" si="171"/>
        <v>7</v>
      </c>
      <c r="I2573" s="43">
        <f t="shared" si="171"/>
        <v>8</v>
      </c>
      <c r="J2573" s="43">
        <f t="shared" si="171"/>
        <v>6</v>
      </c>
      <c r="K2573" s="43">
        <f t="shared" si="171"/>
        <v>6</v>
      </c>
      <c r="L2573" s="43">
        <f t="shared" si="171"/>
        <v>6</v>
      </c>
      <c r="M2573" s="44">
        <f t="shared" si="171"/>
        <v>10</v>
      </c>
      <c r="N2573" s="45">
        <f>MIN(D2573:M2573)</f>
        <v>6</v>
      </c>
      <c r="O2573" s="46">
        <f>C2573-N2573</f>
        <v>11</v>
      </c>
      <c r="P2573" s="47">
        <f>O2573/C2573</f>
        <v>0.6470588235294118</v>
      </c>
    </row>
    <row r="2574" spans="1:16" ht="9.75" customHeight="1">
      <c r="A2574" s="32" t="s">
        <v>136</v>
      </c>
      <c r="B2574" s="48" t="s">
        <v>0</v>
      </c>
      <c r="C2574" s="48"/>
      <c r="D2574" s="49"/>
      <c r="E2574" s="50"/>
      <c r="F2574" s="50"/>
      <c r="G2574" s="50"/>
      <c r="H2574" s="50"/>
      <c r="I2574" s="50"/>
      <c r="J2574" s="50"/>
      <c r="K2574" s="50"/>
      <c r="L2574" s="50"/>
      <c r="M2574" s="51"/>
      <c r="N2574" s="52"/>
      <c r="O2574" s="53"/>
      <c r="P2574" s="54"/>
    </row>
    <row r="2575" spans="1:16" ht="9.75" customHeight="1">
      <c r="A2575" s="5"/>
      <c r="B2575" s="33" t="s">
        <v>1</v>
      </c>
      <c r="C2575" s="33"/>
      <c r="D2575" s="34"/>
      <c r="E2575" s="35"/>
      <c r="F2575" s="35"/>
      <c r="G2575" s="35"/>
      <c r="H2575" s="35"/>
      <c r="I2575" s="35"/>
      <c r="J2575" s="35"/>
      <c r="K2575" s="35"/>
      <c r="L2575" s="35"/>
      <c r="M2575" s="36"/>
      <c r="N2575" s="37"/>
      <c r="O2575" s="38"/>
      <c r="P2575" s="39"/>
    </row>
    <row r="2576" spans="1:16" ht="9.75" customHeight="1">
      <c r="A2576" s="5"/>
      <c r="B2576" s="33" t="s">
        <v>2</v>
      </c>
      <c r="C2576" s="33"/>
      <c r="D2576" s="34"/>
      <c r="E2576" s="35"/>
      <c r="F2576" s="35"/>
      <c r="G2576" s="35"/>
      <c r="H2576" s="35"/>
      <c r="I2576" s="35"/>
      <c r="J2576" s="35"/>
      <c r="K2576" s="35"/>
      <c r="L2576" s="35"/>
      <c r="M2576" s="36"/>
      <c r="N2576" s="37"/>
      <c r="O2576" s="38"/>
      <c r="P2576" s="39"/>
    </row>
    <row r="2577" spans="1:16" ht="9.75" customHeight="1">
      <c r="A2577" s="5"/>
      <c r="B2577" s="33" t="s">
        <v>460</v>
      </c>
      <c r="C2577" s="33"/>
      <c r="D2577" s="34"/>
      <c r="E2577" s="35"/>
      <c r="F2577" s="35"/>
      <c r="G2577" s="35"/>
      <c r="H2577" s="35"/>
      <c r="I2577" s="35"/>
      <c r="J2577" s="35"/>
      <c r="K2577" s="35"/>
      <c r="L2577" s="35"/>
      <c r="M2577" s="36"/>
      <c r="N2577" s="37"/>
      <c r="O2577" s="38"/>
      <c r="P2577" s="39"/>
    </row>
    <row r="2578" spans="1:16" ht="9.75" customHeight="1">
      <c r="A2578" s="5"/>
      <c r="B2578" s="33" t="s">
        <v>460</v>
      </c>
      <c r="C2578" s="33"/>
      <c r="D2578" s="34"/>
      <c r="E2578" s="35"/>
      <c r="F2578" s="35"/>
      <c r="G2578" s="35"/>
      <c r="H2578" s="35"/>
      <c r="I2578" s="35"/>
      <c r="J2578" s="35"/>
      <c r="K2578" s="35"/>
      <c r="L2578" s="35"/>
      <c r="M2578" s="36"/>
      <c r="N2578" s="37"/>
      <c r="O2578" s="38"/>
      <c r="P2578" s="39"/>
    </row>
    <row r="2579" spans="1:16" ht="9.75" customHeight="1">
      <c r="A2579" s="5"/>
      <c r="B2579" s="33" t="s">
        <v>4</v>
      </c>
      <c r="C2579" s="33">
        <v>26</v>
      </c>
      <c r="D2579" s="34">
        <v>20</v>
      </c>
      <c r="E2579" s="35">
        <v>15</v>
      </c>
      <c r="F2579" s="35">
        <v>12</v>
      </c>
      <c r="G2579" s="35">
        <v>10</v>
      </c>
      <c r="H2579" s="35">
        <v>13</v>
      </c>
      <c r="I2579" s="35">
        <v>13</v>
      </c>
      <c r="J2579" s="35">
        <v>13</v>
      </c>
      <c r="K2579" s="35">
        <v>13</v>
      </c>
      <c r="L2579" s="35">
        <v>14</v>
      </c>
      <c r="M2579" s="36">
        <v>17</v>
      </c>
      <c r="N2579" s="37">
        <f>MIN(D2579:M2579)</f>
        <v>10</v>
      </c>
      <c r="O2579" s="38">
        <f>C2579-N2579</f>
        <v>16</v>
      </c>
      <c r="P2579" s="39">
        <f>O2579/C2579</f>
        <v>0.6153846153846154</v>
      </c>
    </row>
    <row r="2580" spans="1:16" ht="9.75" customHeight="1">
      <c r="A2580" s="5"/>
      <c r="B2580" s="33" t="s">
        <v>333</v>
      </c>
      <c r="C2580" s="33">
        <v>9</v>
      </c>
      <c r="D2580" s="34">
        <v>6</v>
      </c>
      <c r="E2580" s="35">
        <v>6</v>
      </c>
      <c r="F2580" s="35">
        <v>4</v>
      </c>
      <c r="G2580" s="35">
        <v>4</v>
      </c>
      <c r="H2580" s="35">
        <v>4</v>
      </c>
      <c r="I2580" s="35">
        <v>5</v>
      </c>
      <c r="J2580" s="35">
        <v>5</v>
      </c>
      <c r="K2580" s="35">
        <v>5</v>
      </c>
      <c r="L2580" s="35">
        <v>5</v>
      </c>
      <c r="M2580" s="36">
        <v>5</v>
      </c>
      <c r="N2580" s="37">
        <f>MIN(D2580:M2580)</f>
        <v>4</v>
      </c>
      <c r="O2580" s="38">
        <f>C2580-N2580</f>
        <v>5</v>
      </c>
      <c r="P2580" s="39">
        <f>O2580/C2580</f>
        <v>0.5555555555555556</v>
      </c>
    </row>
    <row r="2581" spans="1:16" ht="9.75" customHeight="1">
      <c r="A2581" s="5"/>
      <c r="B2581" s="33" t="s">
        <v>418</v>
      </c>
      <c r="C2581" s="33">
        <v>1</v>
      </c>
      <c r="D2581" s="34">
        <v>0</v>
      </c>
      <c r="E2581" s="35">
        <v>0</v>
      </c>
      <c r="F2581" s="35">
        <v>0</v>
      </c>
      <c r="G2581" s="35">
        <v>0</v>
      </c>
      <c r="H2581" s="35">
        <v>0</v>
      </c>
      <c r="I2581" s="35">
        <v>0</v>
      </c>
      <c r="J2581" s="35">
        <v>1</v>
      </c>
      <c r="K2581" s="35">
        <v>0</v>
      </c>
      <c r="L2581" s="35">
        <v>0</v>
      </c>
      <c r="M2581" s="36">
        <v>0</v>
      </c>
      <c r="N2581" s="37">
        <f>MIN(D2581:M2581)</f>
        <v>0</v>
      </c>
      <c r="O2581" s="38">
        <f>C2581-N2581</f>
        <v>1</v>
      </c>
      <c r="P2581" s="39">
        <f>O2581/C2581</f>
        <v>1</v>
      </c>
    </row>
    <row r="2582" spans="1:16" ht="9.75" customHeight="1">
      <c r="A2582" s="5"/>
      <c r="B2582" s="33" t="s">
        <v>258</v>
      </c>
      <c r="C2582" s="33"/>
      <c r="D2582" s="34"/>
      <c r="E2582" s="35"/>
      <c r="F2582" s="35"/>
      <c r="G2582" s="35"/>
      <c r="H2582" s="35"/>
      <c r="I2582" s="35"/>
      <c r="J2582" s="35"/>
      <c r="K2582" s="35"/>
      <c r="L2582" s="35"/>
      <c r="M2582" s="36"/>
      <c r="N2582" s="37"/>
      <c r="O2582" s="38"/>
      <c r="P2582" s="39"/>
    </row>
    <row r="2583" spans="1:16" ht="9.75" customHeight="1">
      <c r="A2583" s="5"/>
      <c r="B2583" s="33" t="s">
        <v>258</v>
      </c>
      <c r="C2583" s="33"/>
      <c r="D2583" s="34"/>
      <c r="E2583" s="35"/>
      <c r="F2583" s="35"/>
      <c r="G2583" s="35"/>
      <c r="H2583" s="35"/>
      <c r="I2583" s="35"/>
      <c r="J2583" s="35"/>
      <c r="K2583" s="35"/>
      <c r="L2583" s="35"/>
      <c r="M2583" s="36"/>
      <c r="N2583" s="37"/>
      <c r="O2583" s="38"/>
      <c r="P2583" s="39"/>
    </row>
    <row r="2584" spans="1:16" ht="9.75" customHeight="1">
      <c r="A2584" s="5"/>
      <c r="B2584" s="33" t="s">
        <v>258</v>
      </c>
      <c r="C2584" s="33"/>
      <c r="D2584" s="34"/>
      <c r="E2584" s="35"/>
      <c r="F2584" s="35"/>
      <c r="G2584" s="35"/>
      <c r="H2584" s="35"/>
      <c r="I2584" s="35"/>
      <c r="J2584" s="35"/>
      <c r="K2584" s="35"/>
      <c r="L2584" s="35"/>
      <c r="M2584" s="36"/>
      <c r="N2584" s="37"/>
      <c r="O2584" s="38"/>
      <c r="P2584" s="39"/>
    </row>
    <row r="2585" spans="1:16" ht="9.75" customHeight="1">
      <c r="A2585" s="5"/>
      <c r="B2585" s="33" t="s">
        <v>258</v>
      </c>
      <c r="C2585" s="33"/>
      <c r="D2585" s="34"/>
      <c r="E2585" s="35"/>
      <c r="F2585" s="35"/>
      <c r="G2585" s="35"/>
      <c r="H2585" s="35"/>
      <c r="I2585" s="35"/>
      <c r="J2585" s="35"/>
      <c r="K2585" s="35"/>
      <c r="L2585" s="35"/>
      <c r="M2585" s="36"/>
      <c r="N2585" s="37"/>
      <c r="O2585" s="38"/>
      <c r="P2585" s="39"/>
    </row>
    <row r="2586" spans="1:16" ht="9.75" customHeight="1">
      <c r="A2586" s="5"/>
      <c r="B2586" s="33" t="s">
        <v>93</v>
      </c>
      <c r="C2586" s="33">
        <v>3</v>
      </c>
      <c r="D2586" s="34">
        <v>1</v>
      </c>
      <c r="E2586" s="35">
        <v>1</v>
      </c>
      <c r="F2586" s="35">
        <v>1</v>
      </c>
      <c r="G2586" s="35">
        <v>1</v>
      </c>
      <c r="H2586" s="35">
        <v>0</v>
      </c>
      <c r="I2586" s="35">
        <v>1</v>
      </c>
      <c r="J2586" s="35">
        <v>1</v>
      </c>
      <c r="K2586" s="35">
        <v>1</v>
      </c>
      <c r="L2586" s="35">
        <v>1</v>
      </c>
      <c r="M2586" s="36">
        <v>2</v>
      </c>
      <c r="N2586" s="37">
        <f>MIN(D2586:M2586)</f>
        <v>0</v>
      </c>
      <c r="O2586" s="38">
        <f>C2586-N2586</f>
        <v>3</v>
      </c>
      <c r="P2586" s="39">
        <f>O2586/C2586</f>
        <v>1</v>
      </c>
    </row>
    <row r="2587" spans="1:16" ht="9.75" customHeight="1">
      <c r="A2587" s="5"/>
      <c r="B2587" s="33" t="s">
        <v>254</v>
      </c>
      <c r="C2587" s="33"/>
      <c r="D2587" s="34"/>
      <c r="E2587" s="35"/>
      <c r="F2587" s="35"/>
      <c r="G2587" s="35"/>
      <c r="H2587" s="35"/>
      <c r="I2587" s="35"/>
      <c r="J2587" s="35"/>
      <c r="K2587" s="35"/>
      <c r="L2587" s="35"/>
      <c r="M2587" s="36"/>
      <c r="N2587" s="37"/>
      <c r="O2587" s="38"/>
      <c r="P2587" s="39"/>
    </row>
    <row r="2588" spans="1:16" ht="9.75" customHeight="1">
      <c r="A2588" s="5"/>
      <c r="B2588" s="33" t="s">
        <v>255</v>
      </c>
      <c r="C2588" s="33"/>
      <c r="D2588" s="34"/>
      <c r="E2588" s="35"/>
      <c r="F2588" s="35"/>
      <c r="G2588" s="35"/>
      <c r="H2588" s="35"/>
      <c r="I2588" s="35"/>
      <c r="J2588" s="35"/>
      <c r="K2588" s="35"/>
      <c r="L2588" s="35"/>
      <c r="M2588" s="36"/>
      <c r="N2588" s="37"/>
      <c r="O2588" s="38"/>
      <c r="P2588" s="39"/>
    </row>
    <row r="2589" spans="1:16" ht="9.75" customHeight="1">
      <c r="A2589" s="5"/>
      <c r="B2589" s="33" t="s">
        <v>5</v>
      </c>
      <c r="C2589" s="33">
        <v>1</v>
      </c>
      <c r="D2589" s="34">
        <v>0</v>
      </c>
      <c r="E2589" s="35">
        <v>0</v>
      </c>
      <c r="F2589" s="35">
        <v>1</v>
      </c>
      <c r="G2589" s="35">
        <v>1</v>
      </c>
      <c r="H2589" s="35">
        <v>0</v>
      </c>
      <c r="I2589" s="35">
        <v>0</v>
      </c>
      <c r="J2589" s="35">
        <v>0</v>
      </c>
      <c r="K2589" s="35">
        <v>0</v>
      </c>
      <c r="L2589" s="35">
        <v>0</v>
      </c>
      <c r="M2589" s="36">
        <v>1</v>
      </c>
      <c r="N2589" s="37">
        <f>MIN(D2589:M2589)</f>
        <v>0</v>
      </c>
      <c r="O2589" s="38">
        <f>C2589-N2589</f>
        <v>1</v>
      </c>
      <c r="P2589" s="39">
        <f>O2589/C2589</f>
        <v>1</v>
      </c>
    </row>
    <row r="2590" spans="1:16" ht="9.75" customHeight="1">
      <c r="A2590" s="40"/>
      <c r="B2590" s="41" t="s">
        <v>6</v>
      </c>
      <c r="C2590" s="41">
        <f aca="true" t="shared" si="172" ref="C2590:M2590">SUM(C2574:C2589)</f>
        <v>40</v>
      </c>
      <c r="D2590" s="42">
        <f t="shared" si="172"/>
        <v>27</v>
      </c>
      <c r="E2590" s="43">
        <f t="shared" si="172"/>
        <v>22</v>
      </c>
      <c r="F2590" s="43">
        <f t="shared" si="172"/>
        <v>18</v>
      </c>
      <c r="G2590" s="43">
        <f t="shared" si="172"/>
        <v>16</v>
      </c>
      <c r="H2590" s="43">
        <f t="shared" si="172"/>
        <v>17</v>
      </c>
      <c r="I2590" s="43">
        <f t="shared" si="172"/>
        <v>19</v>
      </c>
      <c r="J2590" s="43">
        <f t="shared" si="172"/>
        <v>20</v>
      </c>
      <c r="K2590" s="43">
        <f t="shared" si="172"/>
        <v>19</v>
      </c>
      <c r="L2590" s="43">
        <f t="shared" si="172"/>
        <v>20</v>
      </c>
      <c r="M2590" s="44">
        <f t="shared" si="172"/>
        <v>25</v>
      </c>
      <c r="N2590" s="45">
        <f>MIN(D2590:M2590)</f>
        <v>16</v>
      </c>
      <c r="O2590" s="46">
        <f>C2590-N2590</f>
        <v>24</v>
      </c>
      <c r="P2590" s="47">
        <f>O2590/C2590</f>
        <v>0.6</v>
      </c>
    </row>
    <row r="2591" spans="1:16" ht="9.75" customHeight="1">
      <c r="A2591" s="32" t="s">
        <v>137</v>
      </c>
      <c r="B2591" s="48" t="s">
        <v>0</v>
      </c>
      <c r="C2591" s="48">
        <v>12</v>
      </c>
      <c r="D2591" s="49">
        <v>4</v>
      </c>
      <c r="E2591" s="50">
        <v>1</v>
      </c>
      <c r="F2591" s="50">
        <v>1</v>
      </c>
      <c r="G2591" s="50">
        <v>2</v>
      </c>
      <c r="H2591" s="50">
        <v>3</v>
      </c>
      <c r="I2591" s="50">
        <v>2</v>
      </c>
      <c r="J2591" s="50">
        <v>2</v>
      </c>
      <c r="K2591" s="50">
        <v>2</v>
      </c>
      <c r="L2591" s="50">
        <v>3</v>
      </c>
      <c r="M2591" s="51">
        <v>4</v>
      </c>
      <c r="N2591" s="52">
        <f>MIN(D2591:M2591)</f>
        <v>1</v>
      </c>
      <c r="O2591" s="53">
        <f>C2591-N2591</f>
        <v>11</v>
      </c>
      <c r="P2591" s="54">
        <f>O2591/C2591</f>
        <v>0.9166666666666666</v>
      </c>
    </row>
    <row r="2592" spans="1:16" ht="9.75" customHeight="1">
      <c r="A2592" s="5"/>
      <c r="B2592" s="33" t="s">
        <v>1</v>
      </c>
      <c r="C2592" s="33"/>
      <c r="D2592" s="34"/>
      <c r="E2592" s="35"/>
      <c r="F2592" s="35"/>
      <c r="G2592" s="35"/>
      <c r="H2592" s="35"/>
      <c r="I2592" s="35"/>
      <c r="J2592" s="35"/>
      <c r="K2592" s="35"/>
      <c r="L2592" s="35"/>
      <c r="M2592" s="36"/>
      <c r="N2592" s="37"/>
      <c r="O2592" s="38"/>
      <c r="P2592" s="39"/>
    </row>
    <row r="2593" spans="1:16" ht="9.75" customHeight="1">
      <c r="A2593" s="5"/>
      <c r="B2593" s="33" t="s">
        <v>2</v>
      </c>
      <c r="C2593" s="33"/>
      <c r="D2593" s="34"/>
      <c r="E2593" s="35"/>
      <c r="F2593" s="35"/>
      <c r="G2593" s="35"/>
      <c r="H2593" s="35"/>
      <c r="I2593" s="35"/>
      <c r="J2593" s="35"/>
      <c r="K2593" s="35"/>
      <c r="L2593" s="35"/>
      <c r="M2593" s="36"/>
      <c r="N2593" s="37"/>
      <c r="O2593" s="38"/>
      <c r="P2593" s="39"/>
    </row>
    <row r="2594" spans="1:16" ht="9.75" customHeight="1">
      <c r="A2594" s="5"/>
      <c r="B2594" s="33" t="s">
        <v>460</v>
      </c>
      <c r="C2594" s="33"/>
      <c r="D2594" s="34"/>
      <c r="E2594" s="35"/>
      <c r="F2594" s="35"/>
      <c r="G2594" s="35"/>
      <c r="H2594" s="35"/>
      <c r="I2594" s="35"/>
      <c r="J2594" s="35"/>
      <c r="K2594" s="35"/>
      <c r="L2594" s="35"/>
      <c r="M2594" s="36"/>
      <c r="N2594" s="37"/>
      <c r="O2594" s="38"/>
      <c r="P2594" s="39"/>
    </row>
    <row r="2595" spans="1:16" ht="9.75" customHeight="1">
      <c r="A2595" s="5"/>
      <c r="B2595" s="33" t="s">
        <v>460</v>
      </c>
      <c r="C2595" s="33"/>
      <c r="D2595" s="34"/>
      <c r="E2595" s="35"/>
      <c r="F2595" s="35"/>
      <c r="G2595" s="35"/>
      <c r="H2595" s="35"/>
      <c r="I2595" s="35"/>
      <c r="J2595" s="35"/>
      <c r="K2595" s="35"/>
      <c r="L2595" s="35"/>
      <c r="M2595" s="36"/>
      <c r="N2595" s="37"/>
      <c r="O2595" s="38"/>
      <c r="P2595" s="39"/>
    </row>
    <row r="2596" spans="1:16" ht="9.75" customHeight="1">
      <c r="A2596" s="5"/>
      <c r="B2596" s="33" t="s">
        <v>4</v>
      </c>
      <c r="C2596" s="33">
        <v>22</v>
      </c>
      <c r="D2596" s="34">
        <v>17</v>
      </c>
      <c r="E2596" s="35">
        <v>13</v>
      </c>
      <c r="F2596" s="35">
        <v>12</v>
      </c>
      <c r="G2596" s="35">
        <v>11</v>
      </c>
      <c r="H2596" s="35">
        <v>13</v>
      </c>
      <c r="I2596" s="35">
        <v>12</v>
      </c>
      <c r="J2596" s="35">
        <v>13</v>
      </c>
      <c r="K2596" s="35">
        <v>13</v>
      </c>
      <c r="L2596" s="35">
        <v>13</v>
      </c>
      <c r="M2596" s="36">
        <v>16</v>
      </c>
      <c r="N2596" s="37">
        <f>MIN(D2596:M2596)</f>
        <v>11</v>
      </c>
      <c r="O2596" s="38">
        <f>C2596-N2596</f>
        <v>11</v>
      </c>
      <c r="P2596" s="39">
        <f>O2596/C2596</f>
        <v>0.5</v>
      </c>
    </row>
    <row r="2597" spans="1:16" ht="9.75" customHeight="1">
      <c r="A2597" s="5"/>
      <c r="B2597" s="33" t="s">
        <v>258</v>
      </c>
      <c r="C2597" s="33"/>
      <c r="D2597" s="34"/>
      <c r="E2597" s="35"/>
      <c r="F2597" s="35"/>
      <c r="G2597" s="35"/>
      <c r="H2597" s="35"/>
      <c r="I2597" s="35"/>
      <c r="J2597" s="35"/>
      <c r="K2597" s="35"/>
      <c r="L2597" s="35"/>
      <c r="M2597" s="36"/>
      <c r="N2597" s="37"/>
      <c r="O2597" s="38"/>
      <c r="P2597" s="39"/>
    </row>
    <row r="2598" spans="1:16" ht="9.75" customHeight="1">
      <c r="A2598" s="5"/>
      <c r="B2598" s="33" t="s">
        <v>258</v>
      </c>
      <c r="C2598" s="33"/>
      <c r="D2598" s="34"/>
      <c r="E2598" s="35"/>
      <c r="F2598" s="35"/>
      <c r="G2598" s="35"/>
      <c r="H2598" s="35"/>
      <c r="I2598" s="35"/>
      <c r="J2598" s="35"/>
      <c r="K2598" s="35"/>
      <c r="L2598" s="35"/>
      <c r="M2598" s="36"/>
      <c r="N2598" s="37"/>
      <c r="O2598" s="38"/>
      <c r="P2598" s="39"/>
    </row>
    <row r="2599" spans="1:16" ht="9.75" customHeight="1">
      <c r="A2599" s="5"/>
      <c r="B2599" s="33" t="s">
        <v>258</v>
      </c>
      <c r="C2599" s="33"/>
      <c r="D2599" s="34"/>
      <c r="E2599" s="35"/>
      <c r="F2599" s="35"/>
      <c r="G2599" s="35"/>
      <c r="H2599" s="35"/>
      <c r="I2599" s="35"/>
      <c r="J2599" s="35"/>
      <c r="K2599" s="35"/>
      <c r="L2599" s="35"/>
      <c r="M2599" s="36"/>
      <c r="N2599" s="37"/>
      <c r="O2599" s="38"/>
      <c r="P2599" s="39"/>
    </row>
    <row r="2600" spans="1:16" ht="9.75" customHeight="1">
      <c r="A2600" s="5"/>
      <c r="B2600" s="33" t="s">
        <v>258</v>
      </c>
      <c r="C2600" s="33"/>
      <c r="D2600" s="34"/>
      <c r="E2600" s="35"/>
      <c r="F2600" s="35"/>
      <c r="G2600" s="35"/>
      <c r="H2600" s="35"/>
      <c r="I2600" s="35"/>
      <c r="J2600" s="35"/>
      <c r="K2600" s="35"/>
      <c r="L2600" s="35"/>
      <c r="M2600" s="36"/>
      <c r="N2600" s="37"/>
      <c r="O2600" s="38"/>
      <c r="P2600" s="39"/>
    </row>
    <row r="2601" spans="1:16" ht="9.75" customHeight="1">
      <c r="A2601" s="5"/>
      <c r="B2601" s="33" t="s">
        <v>258</v>
      </c>
      <c r="C2601" s="33"/>
      <c r="D2601" s="34"/>
      <c r="E2601" s="35"/>
      <c r="F2601" s="35"/>
      <c r="G2601" s="35"/>
      <c r="H2601" s="35"/>
      <c r="I2601" s="35"/>
      <c r="J2601" s="35"/>
      <c r="K2601" s="35"/>
      <c r="L2601" s="35"/>
      <c r="M2601" s="36"/>
      <c r="N2601" s="37"/>
      <c r="O2601" s="38"/>
      <c r="P2601" s="39"/>
    </row>
    <row r="2602" spans="1:16" ht="9.75" customHeight="1">
      <c r="A2602" s="5"/>
      <c r="B2602" s="33" t="s">
        <v>258</v>
      </c>
      <c r="C2602" s="33"/>
      <c r="D2602" s="34"/>
      <c r="E2602" s="35"/>
      <c r="F2602" s="35"/>
      <c r="G2602" s="35"/>
      <c r="H2602" s="35"/>
      <c r="I2602" s="35"/>
      <c r="J2602" s="35"/>
      <c r="K2602" s="35"/>
      <c r="L2602" s="35"/>
      <c r="M2602" s="36"/>
      <c r="N2602" s="37"/>
      <c r="O2602" s="38"/>
      <c r="P2602" s="39"/>
    </row>
    <row r="2603" spans="1:16" ht="9.75" customHeight="1">
      <c r="A2603" s="5"/>
      <c r="B2603" s="33" t="s">
        <v>93</v>
      </c>
      <c r="C2603" s="33">
        <v>1</v>
      </c>
      <c r="D2603" s="34">
        <v>0</v>
      </c>
      <c r="E2603" s="35">
        <v>0</v>
      </c>
      <c r="F2603" s="35">
        <v>0</v>
      </c>
      <c r="G2603" s="35">
        <v>0</v>
      </c>
      <c r="H2603" s="35">
        <v>0</v>
      </c>
      <c r="I2603" s="35">
        <v>0</v>
      </c>
      <c r="J2603" s="35">
        <v>0</v>
      </c>
      <c r="K2603" s="35">
        <v>0</v>
      </c>
      <c r="L2603" s="35">
        <v>1</v>
      </c>
      <c r="M2603" s="36">
        <v>1</v>
      </c>
      <c r="N2603" s="37">
        <f aca="true" t="shared" si="173" ref="N2603:N2608">MIN(D2603:M2603)</f>
        <v>0</v>
      </c>
      <c r="O2603" s="38">
        <f aca="true" t="shared" si="174" ref="O2603:O2608">C2603-N2603</f>
        <v>1</v>
      </c>
      <c r="P2603" s="39">
        <f aca="true" t="shared" si="175" ref="P2603:P2608">O2603/C2603</f>
        <v>1</v>
      </c>
    </row>
    <row r="2604" spans="1:16" ht="9.75" customHeight="1">
      <c r="A2604" s="5"/>
      <c r="B2604" s="33" t="s">
        <v>254</v>
      </c>
      <c r="C2604" s="33">
        <v>5</v>
      </c>
      <c r="D2604" s="34">
        <v>2</v>
      </c>
      <c r="E2604" s="35">
        <v>3</v>
      </c>
      <c r="F2604" s="35">
        <v>2</v>
      </c>
      <c r="G2604" s="35">
        <v>2</v>
      </c>
      <c r="H2604" s="35">
        <v>2</v>
      </c>
      <c r="I2604" s="35">
        <v>1</v>
      </c>
      <c r="J2604" s="35">
        <v>1</v>
      </c>
      <c r="K2604" s="35">
        <v>1</v>
      </c>
      <c r="L2604" s="35">
        <v>2</v>
      </c>
      <c r="M2604" s="36">
        <v>3</v>
      </c>
      <c r="N2604" s="37">
        <f t="shared" si="173"/>
        <v>1</v>
      </c>
      <c r="O2604" s="38">
        <f t="shared" si="174"/>
        <v>4</v>
      </c>
      <c r="P2604" s="39">
        <f t="shared" si="175"/>
        <v>0.8</v>
      </c>
    </row>
    <row r="2605" spans="1:16" ht="9.75" customHeight="1">
      <c r="A2605" s="5"/>
      <c r="B2605" s="33" t="s">
        <v>255</v>
      </c>
      <c r="C2605" s="33">
        <v>10</v>
      </c>
      <c r="D2605" s="34">
        <v>4</v>
      </c>
      <c r="E2605" s="35">
        <v>3</v>
      </c>
      <c r="F2605" s="35">
        <v>3</v>
      </c>
      <c r="G2605" s="35">
        <v>3</v>
      </c>
      <c r="H2605" s="35">
        <v>3</v>
      </c>
      <c r="I2605" s="35">
        <v>3</v>
      </c>
      <c r="J2605" s="35">
        <v>3</v>
      </c>
      <c r="K2605" s="35">
        <v>2</v>
      </c>
      <c r="L2605" s="35">
        <v>3</v>
      </c>
      <c r="M2605" s="36">
        <v>5</v>
      </c>
      <c r="N2605" s="37">
        <f t="shared" si="173"/>
        <v>2</v>
      </c>
      <c r="O2605" s="38">
        <f t="shared" si="174"/>
        <v>8</v>
      </c>
      <c r="P2605" s="39">
        <f t="shared" si="175"/>
        <v>0.8</v>
      </c>
    </row>
    <row r="2606" spans="1:16" ht="9.75" customHeight="1">
      <c r="A2606" s="5"/>
      <c r="B2606" s="33" t="s">
        <v>5</v>
      </c>
      <c r="C2606" s="33">
        <v>2</v>
      </c>
      <c r="D2606" s="34">
        <v>1</v>
      </c>
      <c r="E2606" s="35">
        <v>1</v>
      </c>
      <c r="F2606" s="35">
        <v>1</v>
      </c>
      <c r="G2606" s="35">
        <v>0</v>
      </c>
      <c r="H2606" s="35">
        <v>1</v>
      </c>
      <c r="I2606" s="35">
        <v>1</v>
      </c>
      <c r="J2606" s="35">
        <v>1</v>
      </c>
      <c r="K2606" s="35">
        <v>0</v>
      </c>
      <c r="L2606" s="35">
        <v>0</v>
      </c>
      <c r="M2606" s="36">
        <v>0</v>
      </c>
      <c r="N2606" s="37">
        <f t="shared" si="173"/>
        <v>0</v>
      </c>
      <c r="O2606" s="38">
        <f t="shared" si="174"/>
        <v>2</v>
      </c>
      <c r="P2606" s="39">
        <f t="shared" si="175"/>
        <v>1</v>
      </c>
    </row>
    <row r="2607" spans="1:16" ht="9.75" customHeight="1">
      <c r="A2607" s="40"/>
      <c r="B2607" s="41" t="s">
        <v>6</v>
      </c>
      <c r="C2607" s="41">
        <f aca="true" t="shared" si="176" ref="C2607:M2607">SUM(C2591:C2606)</f>
        <v>52</v>
      </c>
      <c r="D2607" s="42">
        <f t="shared" si="176"/>
        <v>28</v>
      </c>
      <c r="E2607" s="43">
        <f t="shared" si="176"/>
        <v>21</v>
      </c>
      <c r="F2607" s="43">
        <f t="shared" si="176"/>
        <v>19</v>
      </c>
      <c r="G2607" s="43">
        <f t="shared" si="176"/>
        <v>18</v>
      </c>
      <c r="H2607" s="43">
        <f t="shared" si="176"/>
        <v>22</v>
      </c>
      <c r="I2607" s="43">
        <f t="shared" si="176"/>
        <v>19</v>
      </c>
      <c r="J2607" s="43">
        <f t="shared" si="176"/>
        <v>20</v>
      </c>
      <c r="K2607" s="43">
        <f t="shared" si="176"/>
        <v>18</v>
      </c>
      <c r="L2607" s="43">
        <f t="shared" si="176"/>
        <v>22</v>
      </c>
      <c r="M2607" s="44">
        <f t="shared" si="176"/>
        <v>29</v>
      </c>
      <c r="N2607" s="45">
        <f t="shared" si="173"/>
        <v>18</v>
      </c>
      <c r="O2607" s="46">
        <f t="shared" si="174"/>
        <v>34</v>
      </c>
      <c r="P2607" s="47">
        <f t="shared" si="175"/>
        <v>0.6538461538461539</v>
      </c>
    </row>
    <row r="2608" spans="1:16" ht="9.75" customHeight="1">
      <c r="A2608" s="32" t="s">
        <v>138</v>
      </c>
      <c r="B2608" s="48" t="s">
        <v>0</v>
      </c>
      <c r="C2608" s="48">
        <v>1</v>
      </c>
      <c r="D2608" s="49">
        <v>1</v>
      </c>
      <c r="E2608" s="50">
        <v>0</v>
      </c>
      <c r="F2608" s="50">
        <v>0</v>
      </c>
      <c r="G2608" s="50">
        <v>0</v>
      </c>
      <c r="H2608" s="50">
        <v>0</v>
      </c>
      <c r="I2608" s="50">
        <v>0</v>
      </c>
      <c r="J2608" s="50">
        <v>0</v>
      </c>
      <c r="K2608" s="50">
        <v>0</v>
      </c>
      <c r="L2608" s="50">
        <v>1</v>
      </c>
      <c r="M2608" s="51">
        <v>1</v>
      </c>
      <c r="N2608" s="52">
        <f t="shared" si="173"/>
        <v>0</v>
      </c>
      <c r="O2608" s="53">
        <f t="shared" si="174"/>
        <v>1</v>
      </c>
      <c r="P2608" s="54">
        <f t="shared" si="175"/>
        <v>1</v>
      </c>
    </row>
    <row r="2609" spans="1:16" ht="9.75" customHeight="1">
      <c r="A2609" s="5"/>
      <c r="B2609" s="33" t="s">
        <v>1</v>
      </c>
      <c r="C2609" s="33"/>
      <c r="D2609" s="34"/>
      <c r="E2609" s="35"/>
      <c r="F2609" s="35"/>
      <c r="G2609" s="35"/>
      <c r="H2609" s="35"/>
      <c r="I2609" s="35"/>
      <c r="J2609" s="35"/>
      <c r="K2609" s="35"/>
      <c r="L2609" s="35"/>
      <c r="M2609" s="36"/>
      <c r="N2609" s="37"/>
      <c r="O2609" s="38"/>
      <c r="P2609" s="39"/>
    </row>
    <row r="2610" spans="1:16" ht="9.75" customHeight="1">
      <c r="A2610" s="5"/>
      <c r="B2610" s="33" t="s">
        <v>2</v>
      </c>
      <c r="C2610" s="33"/>
      <c r="D2610" s="34"/>
      <c r="E2610" s="35"/>
      <c r="F2610" s="35"/>
      <c r="G2610" s="35"/>
      <c r="H2610" s="35"/>
      <c r="I2610" s="35"/>
      <c r="J2610" s="35"/>
      <c r="K2610" s="35"/>
      <c r="L2610" s="35"/>
      <c r="M2610" s="36"/>
      <c r="N2610" s="37"/>
      <c r="O2610" s="38"/>
      <c r="P2610" s="39"/>
    </row>
    <row r="2611" spans="1:16" ht="9.75" customHeight="1">
      <c r="A2611" s="5"/>
      <c r="B2611" s="33" t="s">
        <v>460</v>
      </c>
      <c r="C2611" s="33"/>
      <c r="D2611" s="34"/>
      <c r="E2611" s="35"/>
      <c r="F2611" s="35"/>
      <c r="G2611" s="35"/>
      <c r="H2611" s="35"/>
      <c r="I2611" s="35"/>
      <c r="J2611" s="35"/>
      <c r="K2611" s="35"/>
      <c r="L2611" s="35"/>
      <c r="M2611" s="36"/>
      <c r="N2611" s="37"/>
      <c r="O2611" s="38"/>
      <c r="P2611" s="39"/>
    </row>
    <row r="2612" spans="1:16" ht="9.75" customHeight="1">
      <c r="A2612" s="5"/>
      <c r="B2612" s="33" t="s">
        <v>460</v>
      </c>
      <c r="C2612" s="33"/>
      <c r="D2612" s="34"/>
      <c r="E2612" s="35"/>
      <c r="F2612" s="35"/>
      <c r="G2612" s="35"/>
      <c r="H2612" s="35"/>
      <c r="I2612" s="35"/>
      <c r="J2612" s="35"/>
      <c r="K2612" s="35"/>
      <c r="L2612" s="35"/>
      <c r="M2612" s="36"/>
      <c r="N2612" s="37"/>
      <c r="O2612" s="38"/>
      <c r="P2612" s="39"/>
    </row>
    <row r="2613" spans="1:16" ht="9.75" customHeight="1">
      <c r="A2613" s="5"/>
      <c r="B2613" s="33" t="s">
        <v>4</v>
      </c>
      <c r="C2613" s="33">
        <v>1</v>
      </c>
      <c r="D2613" s="34">
        <v>1</v>
      </c>
      <c r="E2613" s="35">
        <v>1</v>
      </c>
      <c r="F2613" s="35">
        <v>1</v>
      </c>
      <c r="G2613" s="35">
        <v>0</v>
      </c>
      <c r="H2613" s="35">
        <v>0</v>
      </c>
      <c r="I2613" s="35">
        <v>1</v>
      </c>
      <c r="J2613" s="35">
        <v>1</v>
      </c>
      <c r="K2613" s="35">
        <v>1</v>
      </c>
      <c r="L2613" s="35">
        <v>1</v>
      </c>
      <c r="M2613" s="36">
        <v>1</v>
      </c>
      <c r="N2613" s="37">
        <f>MIN(D2613:M2613)</f>
        <v>0</v>
      </c>
      <c r="O2613" s="38">
        <f>C2613-N2613</f>
        <v>1</v>
      </c>
      <c r="P2613" s="39">
        <f>O2613/C2613</f>
        <v>1</v>
      </c>
    </row>
    <row r="2614" spans="1:16" ht="9.75" customHeight="1">
      <c r="A2614" s="5"/>
      <c r="B2614" s="33" t="s">
        <v>258</v>
      </c>
      <c r="C2614" s="33"/>
      <c r="D2614" s="34"/>
      <c r="E2614" s="35"/>
      <c r="F2614" s="35"/>
      <c r="G2614" s="35"/>
      <c r="H2614" s="35"/>
      <c r="I2614" s="35"/>
      <c r="J2614" s="35"/>
      <c r="K2614" s="35"/>
      <c r="L2614" s="35"/>
      <c r="M2614" s="36"/>
      <c r="N2614" s="37"/>
      <c r="O2614" s="38"/>
      <c r="P2614" s="39"/>
    </row>
    <row r="2615" spans="1:16" ht="9.75" customHeight="1">
      <c r="A2615" s="5"/>
      <c r="B2615" s="33" t="s">
        <v>258</v>
      </c>
      <c r="C2615" s="33"/>
      <c r="D2615" s="34"/>
      <c r="E2615" s="35"/>
      <c r="F2615" s="35"/>
      <c r="G2615" s="35"/>
      <c r="H2615" s="35"/>
      <c r="I2615" s="35"/>
      <c r="J2615" s="35"/>
      <c r="K2615" s="35"/>
      <c r="L2615" s="35"/>
      <c r="M2615" s="36"/>
      <c r="N2615" s="37"/>
      <c r="O2615" s="38"/>
      <c r="P2615" s="39"/>
    </row>
    <row r="2616" spans="1:16" ht="9.75" customHeight="1">
      <c r="A2616" s="5"/>
      <c r="B2616" s="33" t="s">
        <v>258</v>
      </c>
      <c r="C2616" s="33"/>
      <c r="D2616" s="34"/>
      <c r="E2616" s="35"/>
      <c r="F2616" s="35"/>
      <c r="G2616" s="35"/>
      <c r="H2616" s="35"/>
      <c r="I2616" s="35"/>
      <c r="J2616" s="35"/>
      <c r="K2616" s="35"/>
      <c r="L2616" s="35"/>
      <c r="M2616" s="36"/>
      <c r="N2616" s="37"/>
      <c r="O2616" s="38"/>
      <c r="P2616" s="39"/>
    </row>
    <row r="2617" spans="1:16" ht="9.75" customHeight="1">
      <c r="A2617" s="5"/>
      <c r="B2617" s="33" t="s">
        <v>258</v>
      </c>
      <c r="C2617" s="33"/>
      <c r="D2617" s="34"/>
      <c r="E2617" s="35"/>
      <c r="F2617" s="35"/>
      <c r="G2617" s="35"/>
      <c r="H2617" s="35"/>
      <c r="I2617" s="35"/>
      <c r="J2617" s="35"/>
      <c r="K2617" s="35"/>
      <c r="L2617" s="35"/>
      <c r="M2617" s="36"/>
      <c r="N2617" s="37"/>
      <c r="O2617" s="38"/>
      <c r="P2617" s="39"/>
    </row>
    <row r="2618" spans="1:16" ht="9.75" customHeight="1">
      <c r="A2618" s="5"/>
      <c r="B2618" s="33" t="s">
        <v>258</v>
      </c>
      <c r="C2618" s="33"/>
      <c r="D2618" s="34"/>
      <c r="E2618" s="35"/>
      <c r="F2618" s="35"/>
      <c r="G2618" s="35"/>
      <c r="H2618" s="35"/>
      <c r="I2618" s="35"/>
      <c r="J2618" s="35"/>
      <c r="K2618" s="35"/>
      <c r="L2618" s="35"/>
      <c r="M2618" s="36"/>
      <c r="N2618" s="37"/>
      <c r="O2618" s="38"/>
      <c r="P2618" s="39"/>
    </row>
    <row r="2619" spans="1:16" ht="9.75" customHeight="1">
      <c r="A2619" s="5"/>
      <c r="B2619" s="33" t="s">
        <v>258</v>
      </c>
      <c r="C2619" s="33"/>
      <c r="D2619" s="34"/>
      <c r="E2619" s="35"/>
      <c r="F2619" s="35"/>
      <c r="G2619" s="35"/>
      <c r="H2619" s="35"/>
      <c r="I2619" s="35"/>
      <c r="J2619" s="35"/>
      <c r="K2619" s="35"/>
      <c r="L2619" s="35"/>
      <c r="M2619" s="36"/>
      <c r="N2619" s="37"/>
      <c r="O2619" s="38"/>
      <c r="P2619" s="39"/>
    </row>
    <row r="2620" spans="1:16" ht="9.75" customHeight="1">
      <c r="A2620" s="5"/>
      <c r="B2620" s="33" t="s">
        <v>93</v>
      </c>
      <c r="C2620" s="33"/>
      <c r="D2620" s="34"/>
      <c r="E2620" s="35"/>
      <c r="F2620" s="35"/>
      <c r="G2620" s="35"/>
      <c r="H2620" s="35"/>
      <c r="I2620" s="35"/>
      <c r="J2620" s="35"/>
      <c r="K2620" s="35"/>
      <c r="L2620" s="35"/>
      <c r="M2620" s="36"/>
      <c r="N2620" s="37"/>
      <c r="O2620" s="38"/>
      <c r="P2620" s="39"/>
    </row>
    <row r="2621" spans="1:16" ht="9.75" customHeight="1">
      <c r="A2621" s="5"/>
      <c r="B2621" s="33" t="s">
        <v>254</v>
      </c>
      <c r="C2621" s="33"/>
      <c r="D2621" s="34"/>
      <c r="E2621" s="35"/>
      <c r="F2621" s="35"/>
      <c r="G2621" s="35"/>
      <c r="H2621" s="35"/>
      <c r="I2621" s="35"/>
      <c r="J2621" s="35"/>
      <c r="K2621" s="35"/>
      <c r="L2621" s="35"/>
      <c r="M2621" s="36"/>
      <c r="N2621" s="37"/>
      <c r="O2621" s="38"/>
      <c r="P2621" s="39"/>
    </row>
    <row r="2622" spans="1:16" ht="9.75" customHeight="1">
      <c r="A2622" s="5"/>
      <c r="B2622" s="33" t="s">
        <v>255</v>
      </c>
      <c r="C2622" s="33">
        <v>2</v>
      </c>
      <c r="D2622" s="34">
        <v>1</v>
      </c>
      <c r="E2622" s="35">
        <v>1</v>
      </c>
      <c r="F2622" s="35">
        <v>1</v>
      </c>
      <c r="G2622" s="35">
        <v>0</v>
      </c>
      <c r="H2622" s="35">
        <v>0</v>
      </c>
      <c r="I2622" s="35">
        <v>1</v>
      </c>
      <c r="J2622" s="35">
        <v>1</v>
      </c>
      <c r="K2622" s="35">
        <v>1</v>
      </c>
      <c r="L2622" s="35">
        <v>1</v>
      </c>
      <c r="M2622" s="36">
        <v>1</v>
      </c>
      <c r="N2622" s="37">
        <f>MIN(D2622:M2622)</f>
        <v>0</v>
      </c>
      <c r="O2622" s="38">
        <f>C2622-N2622</f>
        <v>2</v>
      </c>
      <c r="P2622" s="39">
        <f>O2622/C2622</f>
        <v>1</v>
      </c>
    </row>
    <row r="2623" spans="1:16" ht="9.75" customHeight="1">
      <c r="A2623" s="5"/>
      <c r="B2623" s="33" t="s">
        <v>5</v>
      </c>
      <c r="C2623" s="33">
        <v>3</v>
      </c>
      <c r="D2623" s="34">
        <v>1</v>
      </c>
      <c r="E2623" s="35">
        <v>1</v>
      </c>
      <c r="F2623" s="35">
        <v>1</v>
      </c>
      <c r="G2623" s="35">
        <v>0</v>
      </c>
      <c r="H2623" s="35">
        <v>0</v>
      </c>
      <c r="I2623" s="35">
        <v>1</v>
      </c>
      <c r="J2623" s="35">
        <v>1</v>
      </c>
      <c r="K2623" s="35">
        <v>1</v>
      </c>
      <c r="L2623" s="35">
        <v>2</v>
      </c>
      <c r="M2623" s="36">
        <v>2</v>
      </c>
      <c r="N2623" s="37">
        <f>MIN(D2623:M2623)</f>
        <v>0</v>
      </c>
      <c r="O2623" s="38">
        <f>C2623-N2623</f>
        <v>3</v>
      </c>
      <c r="P2623" s="39">
        <f>O2623/C2623</f>
        <v>1</v>
      </c>
    </row>
    <row r="2624" spans="1:16" ht="9.75" customHeight="1">
      <c r="A2624" s="40"/>
      <c r="B2624" s="41" t="s">
        <v>6</v>
      </c>
      <c r="C2624" s="41">
        <f aca="true" t="shared" si="177" ref="C2624:M2624">SUM(C2608:C2623)</f>
        <v>7</v>
      </c>
      <c r="D2624" s="42">
        <f t="shared" si="177"/>
        <v>4</v>
      </c>
      <c r="E2624" s="43">
        <f t="shared" si="177"/>
        <v>3</v>
      </c>
      <c r="F2624" s="43">
        <f t="shared" si="177"/>
        <v>3</v>
      </c>
      <c r="G2624" s="43">
        <f t="shared" si="177"/>
        <v>0</v>
      </c>
      <c r="H2624" s="43">
        <f t="shared" si="177"/>
        <v>0</v>
      </c>
      <c r="I2624" s="43">
        <f t="shared" si="177"/>
        <v>3</v>
      </c>
      <c r="J2624" s="43">
        <f t="shared" si="177"/>
        <v>3</v>
      </c>
      <c r="K2624" s="43">
        <f t="shared" si="177"/>
        <v>3</v>
      </c>
      <c r="L2624" s="43">
        <f t="shared" si="177"/>
        <v>5</v>
      </c>
      <c r="M2624" s="44">
        <f t="shared" si="177"/>
        <v>5</v>
      </c>
      <c r="N2624" s="45">
        <f>MIN(D2624:M2624)</f>
        <v>0</v>
      </c>
      <c r="O2624" s="46">
        <f>C2624-N2624</f>
        <v>7</v>
      </c>
      <c r="P2624" s="47">
        <f>O2624/C2624</f>
        <v>1</v>
      </c>
    </row>
    <row r="2625" spans="1:16" ht="9.75" customHeight="1">
      <c r="A2625" s="32" t="s">
        <v>139</v>
      </c>
      <c r="B2625" s="48" t="s">
        <v>0</v>
      </c>
      <c r="C2625" s="48">
        <v>6</v>
      </c>
      <c r="D2625" s="49">
        <v>0</v>
      </c>
      <c r="E2625" s="50">
        <v>0</v>
      </c>
      <c r="F2625" s="50">
        <v>0</v>
      </c>
      <c r="G2625" s="50">
        <v>0</v>
      </c>
      <c r="H2625" s="50">
        <v>0</v>
      </c>
      <c r="I2625" s="50">
        <v>1</v>
      </c>
      <c r="J2625" s="50">
        <v>0</v>
      </c>
      <c r="K2625" s="50">
        <v>0</v>
      </c>
      <c r="L2625" s="50">
        <v>1</v>
      </c>
      <c r="M2625" s="51">
        <v>0</v>
      </c>
      <c r="N2625" s="52">
        <f aca="true" t="shared" si="178" ref="N2625:N2638">MIN(D2625:M2625)</f>
        <v>0</v>
      </c>
      <c r="O2625" s="53">
        <f aca="true" t="shared" si="179" ref="O2625:O2638">C2625-N2625</f>
        <v>6</v>
      </c>
      <c r="P2625" s="54">
        <f aca="true" t="shared" si="180" ref="P2625:P2638">O2625/C2625</f>
        <v>1</v>
      </c>
    </row>
    <row r="2626" spans="1:16" ht="9.75" customHeight="1">
      <c r="A2626" s="5"/>
      <c r="B2626" s="33" t="s">
        <v>1</v>
      </c>
      <c r="C2626" s="33"/>
      <c r="D2626" s="34"/>
      <c r="E2626" s="35"/>
      <c r="F2626" s="35"/>
      <c r="G2626" s="35"/>
      <c r="H2626" s="35"/>
      <c r="I2626" s="35"/>
      <c r="J2626" s="35"/>
      <c r="K2626" s="35"/>
      <c r="L2626" s="35"/>
      <c r="M2626" s="36"/>
      <c r="N2626" s="37"/>
      <c r="O2626" s="38"/>
      <c r="P2626" s="39"/>
    </row>
    <row r="2627" spans="1:16" ht="9.75" customHeight="1">
      <c r="A2627" s="5"/>
      <c r="B2627" s="33" t="s">
        <v>2</v>
      </c>
      <c r="C2627" s="33"/>
      <c r="D2627" s="34"/>
      <c r="E2627" s="35"/>
      <c r="F2627" s="35"/>
      <c r="G2627" s="35"/>
      <c r="H2627" s="35"/>
      <c r="I2627" s="35"/>
      <c r="J2627" s="35"/>
      <c r="K2627" s="35"/>
      <c r="L2627" s="35"/>
      <c r="M2627" s="36"/>
      <c r="N2627" s="37"/>
      <c r="O2627" s="38"/>
      <c r="P2627" s="39"/>
    </row>
    <row r="2628" spans="1:16" ht="9.75" customHeight="1">
      <c r="A2628" s="5"/>
      <c r="B2628" s="33" t="s">
        <v>460</v>
      </c>
      <c r="C2628" s="33"/>
      <c r="D2628" s="34"/>
      <c r="E2628" s="35"/>
      <c r="F2628" s="35"/>
      <c r="G2628" s="35"/>
      <c r="H2628" s="35"/>
      <c r="I2628" s="35"/>
      <c r="J2628" s="35"/>
      <c r="K2628" s="35"/>
      <c r="L2628" s="35"/>
      <c r="M2628" s="36"/>
      <c r="N2628" s="37"/>
      <c r="O2628" s="38"/>
      <c r="P2628" s="39"/>
    </row>
    <row r="2629" spans="1:16" ht="9.75" customHeight="1">
      <c r="A2629" s="5"/>
      <c r="B2629" s="33" t="s">
        <v>460</v>
      </c>
      <c r="C2629" s="33"/>
      <c r="D2629" s="34"/>
      <c r="E2629" s="35"/>
      <c r="F2629" s="35"/>
      <c r="G2629" s="35"/>
      <c r="H2629" s="35"/>
      <c r="I2629" s="35"/>
      <c r="J2629" s="35"/>
      <c r="K2629" s="35"/>
      <c r="L2629" s="35"/>
      <c r="M2629" s="36"/>
      <c r="N2629" s="37"/>
      <c r="O2629" s="38"/>
      <c r="P2629" s="39"/>
    </row>
    <row r="2630" spans="1:16" ht="9.75" customHeight="1">
      <c r="A2630" s="5"/>
      <c r="B2630" s="33" t="s">
        <v>4</v>
      </c>
      <c r="C2630" s="33">
        <v>37</v>
      </c>
      <c r="D2630" s="34">
        <v>30</v>
      </c>
      <c r="E2630" s="35">
        <v>22</v>
      </c>
      <c r="F2630" s="35">
        <v>20</v>
      </c>
      <c r="G2630" s="35">
        <v>22</v>
      </c>
      <c r="H2630" s="35">
        <v>22</v>
      </c>
      <c r="I2630" s="35">
        <v>23</v>
      </c>
      <c r="J2630" s="35">
        <v>21</v>
      </c>
      <c r="K2630" s="35">
        <v>20</v>
      </c>
      <c r="L2630" s="35">
        <v>20</v>
      </c>
      <c r="M2630" s="36">
        <v>26</v>
      </c>
      <c r="N2630" s="37">
        <f t="shared" si="178"/>
        <v>20</v>
      </c>
      <c r="O2630" s="38">
        <f t="shared" si="179"/>
        <v>17</v>
      </c>
      <c r="P2630" s="39">
        <f t="shared" si="180"/>
        <v>0.4594594594594595</v>
      </c>
    </row>
    <row r="2631" spans="1:16" ht="9.75" customHeight="1">
      <c r="A2631" s="5"/>
      <c r="B2631" s="33" t="s">
        <v>480</v>
      </c>
      <c r="C2631" s="33">
        <v>15</v>
      </c>
      <c r="D2631" s="34">
        <v>10</v>
      </c>
      <c r="E2631" s="35">
        <v>4</v>
      </c>
      <c r="F2631" s="35">
        <v>3</v>
      </c>
      <c r="G2631" s="35">
        <v>3</v>
      </c>
      <c r="H2631" s="35">
        <v>3</v>
      </c>
      <c r="I2631" s="35">
        <v>3</v>
      </c>
      <c r="J2631" s="35">
        <v>6</v>
      </c>
      <c r="K2631" s="35">
        <v>4</v>
      </c>
      <c r="L2631" s="35">
        <v>6</v>
      </c>
      <c r="M2631" s="36">
        <v>7</v>
      </c>
      <c r="N2631" s="37">
        <f t="shared" si="178"/>
        <v>3</v>
      </c>
      <c r="O2631" s="38">
        <f t="shared" si="179"/>
        <v>12</v>
      </c>
      <c r="P2631" s="39">
        <f t="shared" si="180"/>
        <v>0.8</v>
      </c>
    </row>
    <row r="2632" spans="1:16" ht="9.75" customHeight="1">
      <c r="A2632" s="5"/>
      <c r="B2632" s="33" t="s">
        <v>275</v>
      </c>
      <c r="C2632" s="33">
        <v>1</v>
      </c>
      <c r="D2632" s="34">
        <v>0</v>
      </c>
      <c r="E2632" s="35">
        <v>1</v>
      </c>
      <c r="F2632" s="35">
        <v>1</v>
      </c>
      <c r="G2632" s="35">
        <v>1</v>
      </c>
      <c r="H2632" s="35">
        <v>1</v>
      </c>
      <c r="I2632" s="35">
        <v>1</v>
      </c>
      <c r="J2632" s="35">
        <v>1</v>
      </c>
      <c r="K2632" s="35">
        <v>1</v>
      </c>
      <c r="L2632" s="35">
        <v>1</v>
      </c>
      <c r="M2632" s="36">
        <v>1</v>
      </c>
      <c r="N2632" s="37">
        <f t="shared" si="178"/>
        <v>0</v>
      </c>
      <c r="O2632" s="38">
        <f t="shared" si="179"/>
        <v>1</v>
      </c>
      <c r="P2632" s="39">
        <f t="shared" si="180"/>
        <v>1</v>
      </c>
    </row>
    <row r="2633" spans="1:16" ht="9.75" customHeight="1">
      <c r="A2633" s="5"/>
      <c r="B2633" s="33" t="s">
        <v>495</v>
      </c>
      <c r="C2633" s="33">
        <v>1</v>
      </c>
      <c r="D2633" s="34">
        <v>1</v>
      </c>
      <c r="E2633" s="35">
        <v>1</v>
      </c>
      <c r="F2633" s="35">
        <v>0</v>
      </c>
      <c r="G2633" s="35">
        <v>0</v>
      </c>
      <c r="H2633" s="35">
        <v>0</v>
      </c>
      <c r="I2633" s="35">
        <v>0</v>
      </c>
      <c r="J2633" s="35">
        <v>0</v>
      </c>
      <c r="K2633" s="35">
        <v>0</v>
      </c>
      <c r="L2633" s="35">
        <v>1</v>
      </c>
      <c r="M2633" s="36">
        <v>1</v>
      </c>
      <c r="N2633" s="37">
        <f t="shared" si="178"/>
        <v>0</v>
      </c>
      <c r="O2633" s="38">
        <f t="shared" si="179"/>
        <v>1</v>
      </c>
      <c r="P2633" s="39">
        <f t="shared" si="180"/>
        <v>1</v>
      </c>
    </row>
    <row r="2634" spans="1:16" ht="9.75" customHeight="1">
      <c r="A2634" s="5"/>
      <c r="B2634" s="33" t="s">
        <v>273</v>
      </c>
      <c r="C2634" s="33">
        <v>4</v>
      </c>
      <c r="D2634" s="34">
        <v>2</v>
      </c>
      <c r="E2634" s="35">
        <v>2</v>
      </c>
      <c r="F2634" s="35">
        <v>2</v>
      </c>
      <c r="G2634" s="35">
        <v>2</v>
      </c>
      <c r="H2634" s="35">
        <v>2</v>
      </c>
      <c r="I2634" s="35">
        <v>2</v>
      </c>
      <c r="J2634" s="35">
        <v>2</v>
      </c>
      <c r="K2634" s="35">
        <v>2</v>
      </c>
      <c r="L2634" s="35">
        <v>2</v>
      </c>
      <c r="M2634" s="36">
        <v>4</v>
      </c>
      <c r="N2634" s="37">
        <f t="shared" si="178"/>
        <v>2</v>
      </c>
      <c r="O2634" s="38">
        <f t="shared" si="179"/>
        <v>2</v>
      </c>
      <c r="P2634" s="39">
        <f t="shared" si="180"/>
        <v>0.5</v>
      </c>
    </row>
    <row r="2635" spans="1:16" ht="9.75" customHeight="1">
      <c r="A2635" s="5"/>
      <c r="B2635" s="33" t="s">
        <v>258</v>
      </c>
      <c r="C2635" s="33"/>
      <c r="D2635" s="34"/>
      <c r="E2635" s="35"/>
      <c r="F2635" s="35"/>
      <c r="G2635" s="35"/>
      <c r="H2635" s="35"/>
      <c r="I2635" s="35"/>
      <c r="J2635" s="35"/>
      <c r="K2635" s="35"/>
      <c r="L2635" s="35"/>
      <c r="M2635" s="36"/>
      <c r="N2635" s="37"/>
      <c r="O2635" s="38"/>
      <c r="P2635" s="39"/>
    </row>
    <row r="2636" spans="1:16" ht="9.75" customHeight="1">
      <c r="A2636" s="5"/>
      <c r="B2636" s="33" t="s">
        <v>258</v>
      </c>
      <c r="C2636" s="33"/>
      <c r="D2636" s="34"/>
      <c r="E2636" s="35"/>
      <c r="F2636" s="35"/>
      <c r="G2636" s="35"/>
      <c r="H2636" s="35"/>
      <c r="I2636" s="35"/>
      <c r="J2636" s="35"/>
      <c r="K2636" s="35"/>
      <c r="L2636" s="35"/>
      <c r="M2636" s="36"/>
      <c r="N2636" s="37"/>
      <c r="O2636" s="38"/>
      <c r="P2636" s="39"/>
    </row>
    <row r="2637" spans="1:16" ht="9.75" customHeight="1">
      <c r="A2637" s="5"/>
      <c r="B2637" s="33" t="s">
        <v>93</v>
      </c>
      <c r="C2637" s="33">
        <v>11</v>
      </c>
      <c r="D2637" s="34">
        <v>0</v>
      </c>
      <c r="E2637" s="35">
        <v>1</v>
      </c>
      <c r="F2637" s="35">
        <v>0</v>
      </c>
      <c r="G2637" s="35">
        <v>0</v>
      </c>
      <c r="H2637" s="35">
        <v>0</v>
      </c>
      <c r="I2637" s="35">
        <v>0</v>
      </c>
      <c r="J2637" s="35">
        <v>0</v>
      </c>
      <c r="K2637" s="35">
        <v>2</v>
      </c>
      <c r="L2637" s="35">
        <v>4</v>
      </c>
      <c r="M2637" s="36">
        <v>5</v>
      </c>
      <c r="N2637" s="37">
        <f t="shared" si="178"/>
        <v>0</v>
      </c>
      <c r="O2637" s="38">
        <f t="shared" si="179"/>
        <v>11</v>
      </c>
      <c r="P2637" s="39">
        <f t="shared" si="180"/>
        <v>1</v>
      </c>
    </row>
    <row r="2638" spans="1:16" ht="9.75" customHeight="1">
      <c r="A2638" s="5"/>
      <c r="B2638" s="33" t="s">
        <v>254</v>
      </c>
      <c r="C2638" s="33">
        <v>1</v>
      </c>
      <c r="D2638" s="34">
        <v>1</v>
      </c>
      <c r="E2638" s="35">
        <v>1</v>
      </c>
      <c r="F2638" s="35">
        <v>1</v>
      </c>
      <c r="G2638" s="35">
        <v>1</v>
      </c>
      <c r="H2638" s="35">
        <v>1</v>
      </c>
      <c r="I2638" s="35">
        <v>1</v>
      </c>
      <c r="J2638" s="35">
        <v>0</v>
      </c>
      <c r="K2638" s="35">
        <v>0</v>
      </c>
      <c r="L2638" s="35">
        <v>1</v>
      </c>
      <c r="M2638" s="36">
        <v>0</v>
      </c>
      <c r="N2638" s="37">
        <f t="shared" si="178"/>
        <v>0</v>
      </c>
      <c r="O2638" s="38">
        <f t="shared" si="179"/>
        <v>1</v>
      </c>
      <c r="P2638" s="39">
        <f t="shared" si="180"/>
        <v>1</v>
      </c>
    </row>
    <row r="2639" spans="1:16" ht="9.75" customHeight="1">
      <c r="A2639" s="5"/>
      <c r="B2639" s="33" t="s">
        <v>255</v>
      </c>
      <c r="C2639" s="33"/>
      <c r="D2639" s="34"/>
      <c r="E2639" s="35"/>
      <c r="F2639" s="35"/>
      <c r="G2639" s="35"/>
      <c r="H2639" s="35"/>
      <c r="I2639" s="35"/>
      <c r="J2639" s="35"/>
      <c r="K2639" s="35"/>
      <c r="L2639" s="35"/>
      <c r="M2639" s="36"/>
      <c r="N2639" s="37"/>
      <c r="O2639" s="38"/>
      <c r="P2639" s="39"/>
    </row>
    <row r="2640" spans="1:16" ht="9.75" customHeight="1">
      <c r="A2640" s="5"/>
      <c r="B2640" s="33" t="s">
        <v>5</v>
      </c>
      <c r="C2640" s="33"/>
      <c r="D2640" s="34"/>
      <c r="E2640" s="35"/>
      <c r="F2640" s="35"/>
      <c r="G2640" s="35"/>
      <c r="H2640" s="35"/>
      <c r="I2640" s="35"/>
      <c r="J2640" s="35"/>
      <c r="K2640" s="35"/>
      <c r="L2640" s="35"/>
      <c r="M2640" s="36"/>
      <c r="N2640" s="37"/>
      <c r="O2640" s="38"/>
      <c r="P2640" s="39"/>
    </row>
    <row r="2641" spans="1:16" ht="9.75" customHeight="1">
      <c r="A2641" s="40"/>
      <c r="B2641" s="41" t="s">
        <v>6</v>
      </c>
      <c r="C2641" s="41">
        <f aca="true" t="shared" si="181" ref="C2641:M2641">SUM(C2625:C2640)</f>
        <v>76</v>
      </c>
      <c r="D2641" s="42">
        <f t="shared" si="181"/>
        <v>44</v>
      </c>
      <c r="E2641" s="43">
        <f t="shared" si="181"/>
        <v>32</v>
      </c>
      <c r="F2641" s="43">
        <f t="shared" si="181"/>
        <v>27</v>
      </c>
      <c r="G2641" s="43">
        <f t="shared" si="181"/>
        <v>29</v>
      </c>
      <c r="H2641" s="43">
        <f t="shared" si="181"/>
        <v>29</v>
      </c>
      <c r="I2641" s="43">
        <f t="shared" si="181"/>
        <v>31</v>
      </c>
      <c r="J2641" s="43">
        <f t="shared" si="181"/>
        <v>30</v>
      </c>
      <c r="K2641" s="43">
        <f t="shared" si="181"/>
        <v>29</v>
      </c>
      <c r="L2641" s="43">
        <f t="shared" si="181"/>
        <v>36</v>
      </c>
      <c r="M2641" s="44">
        <f t="shared" si="181"/>
        <v>44</v>
      </c>
      <c r="N2641" s="45">
        <f>MIN(D2641:M2641)</f>
        <v>27</v>
      </c>
      <c r="O2641" s="46">
        <f>C2641-N2641</f>
        <v>49</v>
      </c>
      <c r="P2641" s="47">
        <f>O2641/C2641</f>
        <v>0.6447368421052632</v>
      </c>
    </row>
    <row r="2642" spans="1:16" ht="9.75" customHeight="1">
      <c r="A2642" s="32" t="s">
        <v>140</v>
      </c>
      <c r="B2642" s="48" t="s">
        <v>0</v>
      </c>
      <c r="C2642" s="48"/>
      <c r="D2642" s="49"/>
      <c r="E2642" s="50"/>
      <c r="F2642" s="50"/>
      <c r="G2642" s="50"/>
      <c r="H2642" s="50"/>
      <c r="I2642" s="50"/>
      <c r="J2642" s="50"/>
      <c r="K2642" s="50"/>
      <c r="L2642" s="50"/>
      <c r="M2642" s="51"/>
      <c r="N2642" s="52"/>
      <c r="O2642" s="53"/>
      <c r="P2642" s="54"/>
    </row>
    <row r="2643" spans="1:16" ht="9.75" customHeight="1">
      <c r="A2643" s="5"/>
      <c r="B2643" s="33" t="s">
        <v>1</v>
      </c>
      <c r="C2643" s="33"/>
      <c r="D2643" s="34"/>
      <c r="E2643" s="35"/>
      <c r="F2643" s="35"/>
      <c r="G2643" s="35"/>
      <c r="H2643" s="35"/>
      <c r="I2643" s="35"/>
      <c r="J2643" s="35"/>
      <c r="K2643" s="35"/>
      <c r="L2643" s="35"/>
      <c r="M2643" s="36"/>
      <c r="N2643" s="37"/>
      <c r="O2643" s="38"/>
      <c r="P2643" s="39"/>
    </row>
    <row r="2644" spans="1:16" ht="9.75" customHeight="1">
      <c r="A2644" s="5"/>
      <c r="B2644" s="33" t="s">
        <v>2</v>
      </c>
      <c r="C2644" s="33"/>
      <c r="D2644" s="34"/>
      <c r="E2644" s="35"/>
      <c r="F2644" s="35"/>
      <c r="G2644" s="35"/>
      <c r="H2644" s="35"/>
      <c r="I2644" s="35"/>
      <c r="J2644" s="35"/>
      <c r="K2644" s="35"/>
      <c r="L2644" s="35"/>
      <c r="M2644" s="36"/>
      <c r="N2644" s="37"/>
      <c r="O2644" s="38"/>
      <c r="P2644" s="39"/>
    </row>
    <row r="2645" spans="1:16" ht="9.75" customHeight="1">
      <c r="A2645" s="5"/>
      <c r="B2645" s="33" t="s">
        <v>460</v>
      </c>
      <c r="C2645" s="33"/>
      <c r="D2645" s="34"/>
      <c r="E2645" s="35"/>
      <c r="F2645" s="35"/>
      <c r="G2645" s="35"/>
      <c r="H2645" s="35"/>
      <c r="I2645" s="35"/>
      <c r="J2645" s="35"/>
      <c r="K2645" s="35"/>
      <c r="L2645" s="35"/>
      <c r="M2645" s="36"/>
      <c r="N2645" s="37"/>
      <c r="O2645" s="38"/>
      <c r="P2645" s="39"/>
    </row>
    <row r="2646" spans="1:16" ht="9.75" customHeight="1">
      <c r="A2646" s="5"/>
      <c r="B2646" s="33" t="s">
        <v>460</v>
      </c>
      <c r="C2646" s="33"/>
      <c r="D2646" s="34"/>
      <c r="E2646" s="35"/>
      <c r="F2646" s="35"/>
      <c r="G2646" s="35"/>
      <c r="H2646" s="35"/>
      <c r="I2646" s="35"/>
      <c r="J2646" s="35"/>
      <c r="K2646" s="35"/>
      <c r="L2646" s="35"/>
      <c r="M2646" s="36"/>
      <c r="N2646" s="37"/>
      <c r="O2646" s="38"/>
      <c r="P2646" s="39"/>
    </row>
    <row r="2647" spans="1:16" ht="9.75" customHeight="1">
      <c r="A2647" s="5"/>
      <c r="B2647" s="33" t="s">
        <v>4</v>
      </c>
      <c r="C2647" s="33">
        <v>11</v>
      </c>
      <c r="D2647" s="34">
        <v>8</v>
      </c>
      <c r="E2647" s="35">
        <v>7</v>
      </c>
      <c r="F2647" s="35">
        <v>6</v>
      </c>
      <c r="G2647" s="35">
        <v>6</v>
      </c>
      <c r="H2647" s="35">
        <v>5</v>
      </c>
      <c r="I2647" s="35">
        <v>5</v>
      </c>
      <c r="J2647" s="35">
        <v>6</v>
      </c>
      <c r="K2647" s="35">
        <v>5</v>
      </c>
      <c r="L2647" s="35">
        <v>6</v>
      </c>
      <c r="M2647" s="36">
        <v>8</v>
      </c>
      <c r="N2647" s="37">
        <f>MIN(D2647:M2647)</f>
        <v>5</v>
      </c>
      <c r="O2647" s="38">
        <f>C2647-N2647</f>
        <v>6</v>
      </c>
      <c r="P2647" s="39">
        <f>O2647/C2647</f>
        <v>0.5454545454545454</v>
      </c>
    </row>
    <row r="2648" spans="1:16" ht="9.75" customHeight="1">
      <c r="A2648" s="5"/>
      <c r="B2648" s="33" t="s">
        <v>258</v>
      </c>
      <c r="C2648" s="33"/>
      <c r="D2648" s="34"/>
      <c r="E2648" s="35"/>
      <c r="F2648" s="35"/>
      <c r="G2648" s="35"/>
      <c r="H2648" s="35"/>
      <c r="I2648" s="35"/>
      <c r="J2648" s="35"/>
      <c r="K2648" s="35"/>
      <c r="L2648" s="35"/>
      <c r="M2648" s="36"/>
      <c r="N2648" s="37"/>
      <c r="O2648" s="38"/>
      <c r="P2648" s="39"/>
    </row>
    <row r="2649" spans="1:16" ht="9.75" customHeight="1">
      <c r="A2649" s="5"/>
      <c r="B2649" s="33" t="s">
        <v>258</v>
      </c>
      <c r="C2649" s="33"/>
      <c r="D2649" s="34"/>
      <c r="E2649" s="35"/>
      <c r="F2649" s="35"/>
      <c r="G2649" s="35"/>
      <c r="H2649" s="35"/>
      <c r="I2649" s="35"/>
      <c r="J2649" s="35"/>
      <c r="K2649" s="35"/>
      <c r="L2649" s="35"/>
      <c r="M2649" s="36"/>
      <c r="N2649" s="37"/>
      <c r="O2649" s="38"/>
      <c r="P2649" s="39"/>
    </row>
    <row r="2650" spans="1:16" ht="9.75" customHeight="1">
      <c r="A2650" s="5"/>
      <c r="B2650" s="33" t="s">
        <v>258</v>
      </c>
      <c r="C2650" s="33"/>
      <c r="D2650" s="34"/>
      <c r="E2650" s="35"/>
      <c r="F2650" s="35"/>
      <c r="G2650" s="35"/>
      <c r="H2650" s="35"/>
      <c r="I2650" s="35"/>
      <c r="J2650" s="35"/>
      <c r="K2650" s="35"/>
      <c r="L2650" s="35"/>
      <c r="M2650" s="36"/>
      <c r="N2650" s="37"/>
      <c r="O2650" s="38"/>
      <c r="P2650" s="39"/>
    </row>
    <row r="2651" spans="1:16" ht="9.75" customHeight="1">
      <c r="A2651" s="5"/>
      <c r="B2651" s="33" t="s">
        <v>258</v>
      </c>
      <c r="C2651" s="33"/>
      <c r="D2651" s="34"/>
      <c r="E2651" s="35"/>
      <c r="F2651" s="35"/>
      <c r="G2651" s="35"/>
      <c r="H2651" s="35"/>
      <c r="I2651" s="35"/>
      <c r="J2651" s="35"/>
      <c r="K2651" s="35"/>
      <c r="L2651" s="35"/>
      <c r="M2651" s="36"/>
      <c r="N2651" s="37"/>
      <c r="O2651" s="38"/>
      <c r="P2651" s="39"/>
    </row>
    <row r="2652" spans="1:16" ht="9.75" customHeight="1">
      <c r="A2652" s="5"/>
      <c r="B2652" s="33" t="s">
        <v>258</v>
      </c>
      <c r="C2652" s="33"/>
      <c r="D2652" s="34"/>
      <c r="E2652" s="35"/>
      <c r="F2652" s="35"/>
      <c r="G2652" s="35"/>
      <c r="H2652" s="35"/>
      <c r="I2652" s="35"/>
      <c r="J2652" s="35"/>
      <c r="K2652" s="35"/>
      <c r="L2652" s="35"/>
      <c r="M2652" s="36"/>
      <c r="N2652" s="37"/>
      <c r="O2652" s="38"/>
      <c r="P2652" s="39"/>
    </row>
    <row r="2653" spans="1:16" ht="9.75" customHeight="1">
      <c r="A2653" s="5"/>
      <c r="B2653" s="33" t="s">
        <v>258</v>
      </c>
      <c r="C2653" s="33"/>
      <c r="D2653" s="34"/>
      <c r="E2653" s="35"/>
      <c r="F2653" s="35"/>
      <c r="G2653" s="35"/>
      <c r="H2653" s="35"/>
      <c r="I2653" s="35"/>
      <c r="J2653" s="35"/>
      <c r="K2653" s="35"/>
      <c r="L2653" s="35"/>
      <c r="M2653" s="36"/>
      <c r="N2653" s="37"/>
      <c r="O2653" s="38"/>
      <c r="P2653" s="39"/>
    </row>
    <row r="2654" spans="1:16" ht="9.75" customHeight="1">
      <c r="A2654" s="5"/>
      <c r="B2654" s="33" t="s">
        <v>93</v>
      </c>
      <c r="C2654" s="33"/>
      <c r="D2654" s="34"/>
      <c r="E2654" s="35"/>
      <c r="F2654" s="35"/>
      <c r="G2654" s="35"/>
      <c r="H2654" s="35"/>
      <c r="I2654" s="35"/>
      <c r="J2654" s="35"/>
      <c r="K2654" s="35"/>
      <c r="L2654" s="35"/>
      <c r="M2654" s="36"/>
      <c r="N2654" s="37"/>
      <c r="O2654" s="38"/>
      <c r="P2654" s="39"/>
    </row>
    <row r="2655" spans="1:16" ht="9.75" customHeight="1">
      <c r="A2655" s="5"/>
      <c r="B2655" s="33" t="s">
        <v>254</v>
      </c>
      <c r="C2655" s="33"/>
      <c r="D2655" s="34"/>
      <c r="E2655" s="35"/>
      <c r="F2655" s="35"/>
      <c r="G2655" s="35"/>
      <c r="H2655" s="35"/>
      <c r="I2655" s="35"/>
      <c r="J2655" s="35"/>
      <c r="K2655" s="35"/>
      <c r="L2655" s="35"/>
      <c r="M2655" s="36"/>
      <c r="N2655" s="37"/>
      <c r="O2655" s="38"/>
      <c r="P2655" s="39"/>
    </row>
    <row r="2656" spans="1:16" ht="9.75" customHeight="1">
      <c r="A2656" s="5"/>
      <c r="B2656" s="33" t="s">
        <v>255</v>
      </c>
      <c r="C2656" s="33"/>
      <c r="D2656" s="34"/>
      <c r="E2656" s="35"/>
      <c r="F2656" s="35"/>
      <c r="G2656" s="35"/>
      <c r="H2656" s="35"/>
      <c r="I2656" s="35"/>
      <c r="J2656" s="35"/>
      <c r="K2656" s="35"/>
      <c r="L2656" s="35"/>
      <c r="M2656" s="36"/>
      <c r="N2656" s="37"/>
      <c r="O2656" s="38"/>
      <c r="P2656" s="39"/>
    </row>
    <row r="2657" spans="1:16" ht="9.75" customHeight="1">
      <c r="A2657" s="5"/>
      <c r="B2657" s="33" t="s">
        <v>5</v>
      </c>
      <c r="C2657" s="33"/>
      <c r="D2657" s="34"/>
      <c r="E2657" s="35"/>
      <c r="F2657" s="35"/>
      <c r="G2657" s="35"/>
      <c r="H2657" s="35"/>
      <c r="I2657" s="35"/>
      <c r="J2657" s="35"/>
      <c r="K2657" s="35"/>
      <c r="L2657" s="35"/>
      <c r="M2657" s="36"/>
      <c r="N2657" s="37"/>
      <c r="O2657" s="38"/>
      <c r="P2657" s="39"/>
    </row>
    <row r="2658" spans="1:16" ht="9.75" customHeight="1">
      <c r="A2658" s="40"/>
      <c r="B2658" s="41" t="s">
        <v>6</v>
      </c>
      <c r="C2658" s="41">
        <f aca="true" t="shared" si="182" ref="C2658:M2658">SUM(C2642:C2657)</f>
        <v>11</v>
      </c>
      <c r="D2658" s="42">
        <f t="shared" si="182"/>
        <v>8</v>
      </c>
      <c r="E2658" s="43">
        <f t="shared" si="182"/>
        <v>7</v>
      </c>
      <c r="F2658" s="43">
        <f t="shared" si="182"/>
        <v>6</v>
      </c>
      <c r="G2658" s="43">
        <f t="shared" si="182"/>
        <v>6</v>
      </c>
      <c r="H2658" s="43">
        <f t="shared" si="182"/>
        <v>5</v>
      </c>
      <c r="I2658" s="43">
        <f t="shared" si="182"/>
        <v>5</v>
      </c>
      <c r="J2658" s="43">
        <f t="shared" si="182"/>
        <v>6</v>
      </c>
      <c r="K2658" s="43">
        <f t="shared" si="182"/>
        <v>5</v>
      </c>
      <c r="L2658" s="43">
        <f t="shared" si="182"/>
        <v>6</v>
      </c>
      <c r="M2658" s="44">
        <f t="shared" si="182"/>
        <v>8</v>
      </c>
      <c r="N2658" s="45">
        <f>MIN(D2658:M2658)</f>
        <v>5</v>
      </c>
      <c r="O2658" s="46">
        <f>C2658-N2658</f>
        <v>6</v>
      </c>
      <c r="P2658" s="47">
        <f>O2658/C2658</f>
        <v>0.5454545454545454</v>
      </c>
    </row>
    <row r="2659" spans="1:16" ht="9.75" customHeight="1">
      <c r="A2659" s="32" t="s">
        <v>141</v>
      </c>
      <c r="B2659" s="48" t="s">
        <v>0</v>
      </c>
      <c r="C2659" s="48"/>
      <c r="D2659" s="49"/>
      <c r="E2659" s="50"/>
      <c r="F2659" s="50"/>
      <c r="G2659" s="50"/>
      <c r="H2659" s="50"/>
      <c r="I2659" s="50"/>
      <c r="J2659" s="50"/>
      <c r="K2659" s="50"/>
      <c r="L2659" s="50"/>
      <c r="M2659" s="51"/>
      <c r="N2659" s="52"/>
      <c r="O2659" s="53"/>
      <c r="P2659" s="54"/>
    </row>
    <row r="2660" spans="1:16" ht="9.75" customHeight="1">
      <c r="A2660" s="5"/>
      <c r="B2660" s="33" t="s">
        <v>1</v>
      </c>
      <c r="C2660" s="33">
        <v>118</v>
      </c>
      <c r="D2660" s="34">
        <v>37</v>
      </c>
      <c r="E2660" s="35">
        <v>8</v>
      </c>
      <c r="F2660" s="35">
        <v>2</v>
      </c>
      <c r="G2660" s="35">
        <v>3</v>
      </c>
      <c r="H2660" s="35">
        <v>3</v>
      </c>
      <c r="I2660" s="35">
        <v>3</v>
      </c>
      <c r="J2660" s="35">
        <v>6</v>
      </c>
      <c r="K2660" s="35">
        <v>12</v>
      </c>
      <c r="L2660" s="35">
        <v>29</v>
      </c>
      <c r="M2660" s="36">
        <v>59</v>
      </c>
      <c r="N2660" s="37">
        <f>MIN(D2660:M2660)</f>
        <v>2</v>
      </c>
      <c r="O2660" s="38">
        <f>C2660-N2660</f>
        <v>116</v>
      </c>
      <c r="P2660" s="39">
        <f>O2660/C2660</f>
        <v>0.9830508474576272</v>
      </c>
    </row>
    <row r="2661" spans="1:16" ht="9.75" customHeight="1">
      <c r="A2661" s="5"/>
      <c r="B2661" s="33" t="s">
        <v>2</v>
      </c>
      <c r="C2661" s="33"/>
      <c r="D2661" s="34"/>
      <c r="E2661" s="35"/>
      <c r="F2661" s="35"/>
      <c r="G2661" s="35"/>
      <c r="H2661" s="35"/>
      <c r="I2661" s="35"/>
      <c r="J2661" s="35"/>
      <c r="K2661" s="35"/>
      <c r="L2661" s="35"/>
      <c r="M2661" s="36"/>
      <c r="N2661" s="37"/>
      <c r="O2661" s="38"/>
      <c r="P2661" s="39"/>
    </row>
    <row r="2662" spans="1:16" ht="9.75" customHeight="1">
      <c r="A2662" s="5"/>
      <c r="B2662" s="33" t="s">
        <v>460</v>
      </c>
      <c r="C2662" s="33"/>
      <c r="D2662" s="34"/>
      <c r="E2662" s="35"/>
      <c r="F2662" s="35"/>
      <c r="G2662" s="35"/>
      <c r="H2662" s="35"/>
      <c r="I2662" s="35"/>
      <c r="J2662" s="35"/>
      <c r="K2662" s="35"/>
      <c r="L2662" s="35"/>
      <c r="M2662" s="36"/>
      <c r="N2662" s="37"/>
      <c r="O2662" s="38"/>
      <c r="P2662" s="39"/>
    </row>
    <row r="2663" spans="1:16" ht="9.75" customHeight="1">
      <c r="A2663" s="5"/>
      <c r="B2663" s="33" t="s">
        <v>460</v>
      </c>
      <c r="C2663" s="33"/>
      <c r="D2663" s="34"/>
      <c r="E2663" s="35"/>
      <c r="F2663" s="35"/>
      <c r="G2663" s="35"/>
      <c r="H2663" s="35"/>
      <c r="I2663" s="35"/>
      <c r="J2663" s="35"/>
      <c r="K2663" s="35"/>
      <c r="L2663" s="35"/>
      <c r="M2663" s="36"/>
      <c r="N2663" s="37"/>
      <c r="O2663" s="38"/>
      <c r="P2663" s="39"/>
    </row>
    <row r="2664" spans="1:16" ht="9.75" customHeight="1">
      <c r="A2664" s="5"/>
      <c r="B2664" s="33" t="s">
        <v>4</v>
      </c>
      <c r="C2664" s="33"/>
      <c r="D2664" s="34"/>
      <c r="E2664" s="35"/>
      <c r="F2664" s="35"/>
      <c r="G2664" s="35"/>
      <c r="H2664" s="35"/>
      <c r="I2664" s="35"/>
      <c r="J2664" s="35"/>
      <c r="K2664" s="35"/>
      <c r="L2664" s="35"/>
      <c r="M2664" s="36"/>
      <c r="N2664" s="37"/>
      <c r="O2664" s="38"/>
      <c r="P2664" s="39"/>
    </row>
    <row r="2665" spans="1:16" ht="9.75" customHeight="1">
      <c r="A2665" s="5"/>
      <c r="B2665" s="33" t="s">
        <v>258</v>
      </c>
      <c r="C2665" s="33"/>
      <c r="D2665" s="34"/>
      <c r="E2665" s="35"/>
      <c r="F2665" s="35"/>
      <c r="G2665" s="35"/>
      <c r="H2665" s="35"/>
      <c r="I2665" s="35"/>
      <c r="J2665" s="35"/>
      <c r="K2665" s="35"/>
      <c r="L2665" s="35"/>
      <c r="M2665" s="36"/>
      <c r="N2665" s="37"/>
      <c r="O2665" s="38"/>
      <c r="P2665" s="39"/>
    </row>
    <row r="2666" spans="1:16" ht="9.75" customHeight="1">
      <c r="A2666" s="5"/>
      <c r="B2666" s="33" t="s">
        <v>258</v>
      </c>
      <c r="C2666" s="33"/>
      <c r="D2666" s="34"/>
      <c r="E2666" s="35"/>
      <c r="F2666" s="35"/>
      <c r="G2666" s="35"/>
      <c r="H2666" s="35"/>
      <c r="I2666" s="35"/>
      <c r="J2666" s="35"/>
      <c r="K2666" s="35"/>
      <c r="L2666" s="35"/>
      <c r="M2666" s="36"/>
      <c r="N2666" s="37"/>
      <c r="O2666" s="38"/>
      <c r="P2666" s="39"/>
    </row>
    <row r="2667" spans="1:16" ht="9.75" customHeight="1">
      <c r="A2667" s="5"/>
      <c r="B2667" s="33" t="s">
        <v>258</v>
      </c>
      <c r="C2667" s="33"/>
      <c r="D2667" s="34"/>
      <c r="E2667" s="35"/>
      <c r="F2667" s="35"/>
      <c r="G2667" s="35"/>
      <c r="H2667" s="35"/>
      <c r="I2667" s="35"/>
      <c r="J2667" s="35"/>
      <c r="K2667" s="35"/>
      <c r="L2667" s="35"/>
      <c r="M2667" s="36"/>
      <c r="N2667" s="37"/>
      <c r="O2667" s="38"/>
      <c r="P2667" s="39"/>
    </row>
    <row r="2668" spans="1:16" ht="9.75" customHeight="1">
      <c r="A2668" s="5"/>
      <c r="B2668" s="33" t="s">
        <v>258</v>
      </c>
      <c r="C2668" s="33"/>
      <c r="D2668" s="34"/>
      <c r="E2668" s="35"/>
      <c r="F2668" s="35"/>
      <c r="G2668" s="35"/>
      <c r="H2668" s="35"/>
      <c r="I2668" s="35"/>
      <c r="J2668" s="35"/>
      <c r="K2668" s="35"/>
      <c r="L2668" s="35"/>
      <c r="M2668" s="36"/>
      <c r="N2668" s="37"/>
      <c r="O2668" s="38"/>
      <c r="P2668" s="39"/>
    </row>
    <row r="2669" spans="1:16" ht="9.75" customHeight="1">
      <c r="A2669" s="5"/>
      <c r="B2669" s="33" t="s">
        <v>258</v>
      </c>
      <c r="C2669" s="33"/>
      <c r="D2669" s="34"/>
      <c r="E2669" s="35"/>
      <c r="F2669" s="35"/>
      <c r="G2669" s="35"/>
      <c r="H2669" s="35"/>
      <c r="I2669" s="35"/>
      <c r="J2669" s="35"/>
      <c r="K2669" s="35"/>
      <c r="L2669" s="35"/>
      <c r="M2669" s="36"/>
      <c r="N2669" s="37"/>
      <c r="O2669" s="38"/>
      <c r="P2669" s="39"/>
    </row>
    <row r="2670" spans="1:16" ht="9.75" customHeight="1">
      <c r="A2670" s="5"/>
      <c r="B2670" s="33" t="s">
        <v>258</v>
      </c>
      <c r="C2670" s="33"/>
      <c r="D2670" s="34"/>
      <c r="E2670" s="35"/>
      <c r="F2670" s="35"/>
      <c r="G2670" s="35"/>
      <c r="H2670" s="35"/>
      <c r="I2670" s="35"/>
      <c r="J2670" s="35"/>
      <c r="K2670" s="35"/>
      <c r="L2670" s="35"/>
      <c r="M2670" s="36"/>
      <c r="N2670" s="37"/>
      <c r="O2670" s="38"/>
      <c r="P2670" s="39"/>
    </row>
    <row r="2671" spans="1:16" ht="9.75" customHeight="1">
      <c r="A2671" s="5"/>
      <c r="B2671" s="33" t="s">
        <v>93</v>
      </c>
      <c r="C2671" s="33"/>
      <c r="D2671" s="34"/>
      <c r="E2671" s="35"/>
      <c r="F2671" s="35"/>
      <c r="G2671" s="35"/>
      <c r="H2671" s="35"/>
      <c r="I2671" s="35"/>
      <c r="J2671" s="35"/>
      <c r="K2671" s="35"/>
      <c r="L2671" s="35"/>
      <c r="M2671" s="36"/>
      <c r="N2671" s="37"/>
      <c r="O2671" s="38"/>
      <c r="P2671" s="39"/>
    </row>
    <row r="2672" spans="1:16" ht="9.75" customHeight="1">
      <c r="A2672" s="5"/>
      <c r="B2672" s="33" t="s">
        <v>254</v>
      </c>
      <c r="C2672" s="33"/>
      <c r="D2672" s="34"/>
      <c r="E2672" s="35"/>
      <c r="F2672" s="35"/>
      <c r="G2672" s="35"/>
      <c r="H2672" s="35"/>
      <c r="I2672" s="35"/>
      <c r="J2672" s="35"/>
      <c r="K2672" s="35"/>
      <c r="L2672" s="35"/>
      <c r="M2672" s="36"/>
      <c r="N2672" s="37"/>
      <c r="O2672" s="38"/>
      <c r="P2672" s="39"/>
    </row>
    <row r="2673" spans="1:16" ht="9.75" customHeight="1">
      <c r="A2673" s="5"/>
      <c r="B2673" s="33" t="s">
        <v>255</v>
      </c>
      <c r="C2673" s="33"/>
      <c r="D2673" s="34"/>
      <c r="E2673" s="35"/>
      <c r="F2673" s="35"/>
      <c r="G2673" s="35"/>
      <c r="H2673" s="35"/>
      <c r="I2673" s="35"/>
      <c r="J2673" s="35"/>
      <c r="K2673" s="35"/>
      <c r="L2673" s="35"/>
      <c r="M2673" s="36"/>
      <c r="N2673" s="37"/>
      <c r="O2673" s="38"/>
      <c r="P2673" s="39"/>
    </row>
    <row r="2674" spans="1:16" ht="9.75" customHeight="1">
      <c r="A2674" s="5"/>
      <c r="B2674" s="33" t="s">
        <v>5</v>
      </c>
      <c r="C2674" s="33"/>
      <c r="D2674" s="34"/>
      <c r="E2674" s="35"/>
      <c r="F2674" s="35"/>
      <c r="G2674" s="35"/>
      <c r="H2674" s="35"/>
      <c r="I2674" s="35"/>
      <c r="J2674" s="35"/>
      <c r="K2674" s="35"/>
      <c r="L2674" s="35"/>
      <c r="M2674" s="36"/>
      <c r="N2674" s="37"/>
      <c r="O2674" s="38"/>
      <c r="P2674" s="39"/>
    </row>
    <row r="2675" spans="1:16" ht="9.75" customHeight="1">
      <c r="A2675" s="40"/>
      <c r="B2675" s="41" t="s">
        <v>6</v>
      </c>
      <c r="C2675" s="41">
        <f aca="true" t="shared" si="183" ref="C2675:M2675">SUM(C2659:C2674)</f>
        <v>118</v>
      </c>
      <c r="D2675" s="42">
        <f t="shared" si="183"/>
        <v>37</v>
      </c>
      <c r="E2675" s="43">
        <f t="shared" si="183"/>
        <v>8</v>
      </c>
      <c r="F2675" s="43">
        <f t="shared" si="183"/>
        <v>2</v>
      </c>
      <c r="G2675" s="43">
        <f t="shared" si="183"/>
        <v>3</v>
      </c>
      <c r="H2675" s="43">
        <f t="shared" si="183"/>
        <v>3</v>
      </c>
      <c r="I2675" s="43">
        <f t="shared" si="183"/>
        <v>3</v>
      </c>
      <c r="J2675" s="43">
        <f t="shared" si="183"/>
        <v>6</v>
      </c>
      <c r="K2675" s="43">
        <f t="shared" si="183"/>
        <v>12</v>
      </c>
      <c r="L2675" s="43">
        <f t="shared" si="183"/>
        <v>29</v>
      </c>
      <c r="M2675" s="44">
        <f t="shared" si="183"/>
        <v>59</v>
      </c>
      <c r="N2675" s="45">
        <f>MIN(D2675:M2675)</f>
        <v>2</v>
      </c>
      <c r="O2675" s="46">
        <f>C2675-N2675</f>
        <v>116</v>
      </c>
      <c r="P2675" s="47">
        <f>O2675/C2675</f>
        <v>0.9830508474576272</v>
      </c>
    </row>
    <row r="2676" spans="1:16" ht="9.75" customHeight="1">
      <c r="A2676" s="32" t="s">
        <v>149</v>
      </c>
      <c r="B2676" s="48" t="s">
        <v>0</v>
      </c>
      <c r="C2676" s="48"/>
      <c r="D2676" s="49"/>
      <c r="E2676" s="50"/>
      <c r="F2676" s="50"/>
      <c r="G2676" s="50"/>
      <c r="H2676" s="50"/>
      <c r="I2676" s="50"/>
      <c r="J2676" s="50"/>
      <c r="K2676" s="50"/>
      <c r="L2676" s="50"/>
      <c r="M2676" s="51"/>
      <c r="N2676" s="52"/>
      <c r="O2676" s="53"/>
      <c r="P2676" s="54"/>
    </row>
    <row r="2677" spans="1:16" ht="9.75" customHeight="1">
      <c r="A2677" s="5"/>
      <c r="B2677" s="33" t="s">
        <v>1</v>
      </c>
      <c r="C2677" s="33"/>
      <c r="D2677" s="34"/>
      <c r="E2677" s="35"/>
      <c r="F2677" s="35"/>
      <c r="G2677" s="35"/>
      <c r="H2677" s="35"/>
      <c r="I2677" s="35"/>
      <c r="J2677" s="35"/>
      <c r="K2677" s="35"/>
      <c r="L2677" s="35"/>
      <c r="M2677" s="36"/>
      <c r="N2677" s="37"/>
      <c r="O2677" s="38"/>
      <c r="P2677" s="39"/>
    </row>
    <row r="2678" spans="1:16" ht="9.75" customHeight="1">
      <c r="A2678" s="5"/>
      <c r="B2678" s="33" t="s">
        <v>2</v>
      </c>
      <c r="C2678" s="33"/>
      <c r="D2678" s="34"/>
      <c r="E2678" s="35"/>
      <c r="F2678" s="35"/>
      <c r="G2678" s="35"/>
      <c r="H2678" s="35"/>
      <c r="I2678" s="35"/>
      <c r="J2678" s="35"/>
      <c r="K2678" s="35"/>
      <c r="L2678" s="35"/>
      <c r="M2678" s="36"/>
      <c r="N2678" s="37"/>
      <c r="O2678" s="38"/>
      <c r="P2678" s="39"/>
    </row>
    <row r="2679" spans="1:16" ht="9.75" customHeight="1">
      <c r="A2679" s="5"/>
      <c r="B2679" s="33" t="s">
        <v>456</v>
      </c>
      <c r="C2679" s="33">
        <v>60</v>
      </c>
      <c r="D2679" s="34">
        <v>1</v>
      </c>
      <c r="E2679" s="35">
        <v>0</v>
      </c>
      <c r="F2679" s="35">
        <v>1</v>
      </c>
      <c r="G2679" s="35">
        <v>1</v>
      </c>
      <c r="H2679" s="35">
        <v>1</v>
      </c>
      <c r="I2679" s="35">
        <v>3</v>
      </c>
      <c r="J2679" s="35">
        <v>7</v>
      </c>
      <c r="K2679" s="35">
        <v>13</v>
      </c>
      <c r="L2679" s="35">
        <v>26</v>
      </c>
      <c r="M2679" s="36">
        <v>34</v>
      </c>
      <c r="N2679" s="37">
        <f>MIN(D2679:M2679)</f>
        <v>0</v>
      </c>
      <c r="O2679" s="38">
        <f>C2679-N2679</f>
        <v>60</v>
      </c>
      <c r="P2679" s="39">
        <f>O2679/C2679</f>
        <v>1</v>
      </c>
    </row>
    <row r="2680" spans="1:16" ht="9.75" customHeight="1">
      <c r="A2680" s="5"/>
      <c r="B2680" s="33" t="s">
        <v>460</v>
      </c>
      <c r="C2680" s="33"/>
      <c r="D2680" s="34"/>
      <c r="E2680" s="35"/>
      <c r="F2680" s="35"/>
      <c r="G2680" s="35"/>
      <c r="H2680" s="35"/>
      <c r="I2680" s="35"/>
      <c r="J2680" s="35"/>
      <c r="K2680" s="35"/>
      <c r="L2680" s="35"/>
      <c r="M2680" s="36"/>
      <c r="N2680" s="37"/>
      <c r="O2680" s="38"/>
      <c r="P2680" s="39"/>
    </row>
    <row r="2681" spans="1:16" ht="9.75" customHeight="1">
      <c r="A2681" s="5"/>
      <c r="B2681" s="33" t="s">
        <v>4</v>
      </c>
      <c r="C2681" s="33"/>
      <c r="D2681" s="34"/>
      <c r="E2681" s="35"/>
      <c r="F2681" s="35"/>
      <c r="G2681" s="35"/>
      <c r="H2681" s="35"/>
      <c r="I2681" s="35"/>
      <c r="J2681" s="35"/>
      <c r="K2681" s="35"/>
      <c r="L2681" s="35"/>
      <c r="M2681" s="36"/>
      <c r="N2681" s="37"/>
      <c r="O2681" s="38"/>
      <c r="P2681" s="39"/>
    </row>
    <row r="2682" spans="1:16" ht="9.75" customHeight="1">
      <c r="A2682" s="5"/>
      <c r="B2682" s="33" t="s">
        <v>258</v>
      </c>
      <c r="C2682" s="33"/>
      <c r="D2682" s="34"/>
      <c r="E2682" s="35"/>
      <c r="F2682" s="35"/>
      <c r="G2682" s="35"/>
      <c r="H2682" s="35"/>
      <c r="I2682" s="35"/>
      <c r="J2682" s="35"/>
      <c r="K2682" s="35"/>
      <c r="L2682" s="35"/>
      <c r="M2682" s="36"/>
      <c r="N2682" s="37"/>
      <c r="O2682" s="38"/>
      <c r="P2682" s="39"/>
    </row>
    <row r="2683" spans="1:16" ht="9.75" customHeight="1">
      <c r="A2683" s="5"/>
      <c r="B2683" s="33" t="s">
        <v>258</v>
      </c>
      <c r="C2683" s="33"/>
      <c r="D2683" s="34"/>
      <c r="E2683" s="35"/>
      <c r="F2683" s="35"/>
      <c r="G2683" s="35"/>
      <c r="H2683" s="35"/>
      <c r="I2683" s="35"/>
      <c r="J2683" s="35"/>
      <c r="K2683" s="35"/>
      <c r="L2683" s="35"/>
      <c r="M2683" s="36"/>
      <c r="N2683" s="37"/>
      <c r="O2683" s="38"/>
      <c r="P2683" s="39"/>
    </row>
    <row r="2684" spans="1:16" ht="9.75" customHeight="1">
      <c r="A2684" s="5"/>
      <c r="B2684" s="33" t="s">
        <v>258</v>
      </c>
      <c r="C2684" s="33"/>
      <c r="D2684" s="34"/>
      <c r="E2684" s="35"/>
      <c r="F2684" s="35"/>
      <c r="G2684" s="35"/>
      <c r="H2684" s="35"/>
      <c r="I2684" s="35"/>
      <c r="J2684" s="35"/>
      <c r="K2684" s="35"/>
      <c r="L2684" s="35"/>
      <c r="M2684" s="36"/>
      <c r="N2684" s="37"/>
      <c r="O2684" s="38"/>
      <c r="P2684" s="39"/>
    </row>
    <row r="2685" spans="1:16" ht="9.75" customHeight="1">
      <c r="A2685" s="5"/>
      <c r="B2685" s="33" t="s">
        <v>258</v>
      </c>
      <c r="C2685" s="33"/>
      <c r="D2685" s="34"/>
      <c r="E2685" s="35"/>
      <c r="F2685" s="35"/>
      <c r="G2685" s="35"/>
      <c r="H2685" s="35"/>
      <c r="I2685" s="35"/>
      <c r="J2685" s="35"/>
      <c r="K2685" s="35"/>
      <c r="L2685" s="35"/>
      <c r="M2685" s="36"/>
      <c r="N2685" s="37"/>
      <c r="O2685" s="38"/>
      <c r="P2685" s="39"/>
    </row>
    <row r="2686" spans="1:16" ht="9.75" customHeight="1">
      <c r="A2686" s="5"/>
      <c r="B2686" s="33" t="s">
        <v>258</v>
      </c>
      <c r="C2686" s="33"/>
      <c r="D2686" s="34"/>
      <c r="E2686" s="35"/>
      <c r="F2686" s="35"/>
      <c r="G2686" s="35"/>
      <c r="H2686" s="35"/>
      <c r="I2686" s="35"/>
      <c r="J2686" s="35"/>
      <c r="K2686" s="35"/>
      <c r="L2686" s="35"/>
      <c r="M2686" s="36"/>
      <c r="N2686" s="37"/>
      <c r="O2686" s="38"/>
      <c r="P2686" s="39"/>
    </row>
    <row r="2687" spans="1:16" ht="9.75" customHeight="1">
      <c r="A2687" s="5"/>
      <c r="B2687" s="33" t="s">
        <v>258</v>
      </c>
      <c r="C2687" s="33"/>
      <c r="D2687" s="34"/>
      <c r="E2687" s="35"/>
      <c r="F2687" s="35"/>
      <c r="G2687" s="35"/>
      <c r="H2687" s="35"/>
      <c r="I2687" s="35"/>
      <c r="J2687" s="35"/>
      <c r="K2687" s="35"/>
      <c r="L2687" s="35"/>
      <c r="M2687" s="36"/>
      <c r="N2687" s="37"/>
      <c r="O2687" s="38"/>
      <c r="P2687" s="39"/>
    </row>
    <row r="2688" spans="1:16" ht="9.75" customHeight="1">
      <c r="A2688" s="5"/>
      <c r="B2688" s="33" t="s">
        <v>93</v>
      </c>
      <c r="C2688" s="33"/>
      <c r="D2688" s="34"/>
      <c r="E2688" s="35"/>
      <c r="F2688" s="35"/>
      <c r="G2688" s="35"/>
      <c r="H2688" s="35"/>
      <c r="I2688" s="35"/>
      <c r="J2688" s="35"/>
      <c r="K2688" s="35"/>
      <c r="L2688" s="35"/>
      <c r="M2688" s="36"/>
      <c r="N2688" s="37"/>
      <c r="O2688" s="38"/>
      <c r="P2688" s="39"/>
    </row>
    <row r="2689" spans="1:16" ht="9.75" customHeight="1">
      <c r="A2689" s="5"/>
      <c r="B2689" s="33" t="s">
        <v>254</v>
      </c>
      <c r="C2689" s="33"/>
      <c r="D2689" s="34"/>
      <c r="E2689" s="35"/>
      <c r="F2689" s="35"/>
      <c r="G2689" s="35"/>
      <c r="H2689" s="35"/>
      <c r="I2689" s="35"/>
      <c r="J2689" s="35"/>
      <c r="K2689" s="35"/>
      <c r="L2689" s="35"/>
      <c r="M2689" s="36"/>
      <c r="N2689" s="37"/>
      <c r="O2689" s="38"/>
      <c r="P2689" s="39"/>
    </row>
    <row r="2690" spans="1:16" ht="9.75" customHeight="1">
      <c r="A2690" s="5"/>
      <c r="B2690" s="33" t="s">
        <v>255</v>
      </c>
      <c r="C2690" s="33"/>
      <c r="D2690" s="34"/>
      <c r="E2690" s="35"/>
      <c r="F2690" s="35"/>
      <c r="G2690" s="35"/>
      <c r="H2690" s="35"/>
      <c r="I2690" s="35"/>
      <c r="J2690" s="35"/>
      <c r="K2690" s="35"/>
      <c r="L2690" s="35"/>
      <c r="M2690" s="36"/>
      <c r="N2690" s="37"/>
      <c r="O2690" s="38"/>
      <c r="P2690" s="39"/>
    </row>
    <row r="2691" spans="1:16" ht="9.75" customHeight="1">
      <c r="A2691" s="5"/>
      <c r="B2691" s="33" t="s">
        <v>5</v>
      </c>
      <c r="C2691" s="33"/>
      <c r="D2691" s="34"/>
      <c r="E2691" s="35"/>
      <c r="F2691" s="35"/>
      <c r="G2691" s="35"/>
      <c r="H2691" s="35"/>
      <c r="I2691" s="35"/>
      <c r="J2691" s="35"/>
      <c r="K2691" s="35"/>
      <c r="L2691" s="35"/>
      <c r="M2691" s="36"/>
      <c r="N2691" s="37"/>
      <c r="O2691" s="38"/>
      <c r="P2691" s="39"/>
    </row>
    <row r="2692" spans="1:16" ht="9.75" customHeight="1">
      <c r="A2692" s="40"/>
      <c r="B2692" s="41" t="s">
        <v>6</v>
      </c>
      <c r="C2692" s="41">
        <f aca="true" t="shared" si="184" ref="C2692:M2692">SUM(C2676:C2691)</f>
        <v>60</v>
      </c>
      <c r="D2692" s="42">
        <f t="shared" si="184"/>
        <v>1</v>
      </c>
      <c r="E2692" s="43">
        <f t="shared" si="184"/>
        <v>0</v>
      </c>
      <c r="F2692" s="43">
        <f t="shared" si="184"/>
        <v>1</v>
      </c>
      <c r="G2692" s="43">
        <f t="shared" si="184"/>
        <v>1</v>
      </c>
      <c r="H2692" s="43">
        <f t="shared" si="184"/>
        <v>1</v>
      </c>
      <c r="I2692" s="43">
        <f t="shared" si="184"/>
        <v>3</v>
      </c>
      <c r="J2692" s="43">
        <f t="shared" si="184"/>
        <v>7</v>
      </c>
      <c r="K2692" s="43">
        <f t="shared" si="184"/>
        <v>13</v>
      </c>
      <c r="L2692" s="43">
        <f t="shared" si="184"/>
        <v>26</v>
      </c>
      <c r="M2692" s="44">
        <f t="shared" si="184"/>
        <v>34</v>
      </c>
      <c r="N2692" s="45">
        <f>MIN(D2692:M2692)</f>
        <v>0</v>
      </c>
      <c r="O2692" s="46">
        <f>C2692-N2692</f>
        <v>60</v>
      </c>
      <c r="P2692" s="47">
        <f>O2692/C2692</f>
        <v>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9" manualBreakCount="39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 transitionEvaluation="1"/>
  <dimension ref="A1:P94"/>
  <sheetViews>
    <sheetView showGridLines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90" t="s">
        <v>544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538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>
      <c r="A4" s="20" t="s">
        <v>152</v>
      </c>
      <c r="B4" s="20" t="s">
        <v>7</v>
      </c>
      <c r="C4" s="20" t="s">
        <v>7</v>
      </c>
      <c r="D4" s="87" t="s">
        <v>532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279</v>
      </c>
      <c r="O4" s="88"/>
      <c r="P4" s="89"/>
    </row>
    <row r="5" spans="1:16" ht="11.25">
      <c r="A5" s="21"/>
      <c r="B5" s="21" t="s">
        <v>157</v>
      </c>
      <c r="C5" s="21" t="s">
        <v>158</v>
      </c>
      <c r="D5" s="22" t="s">
        <v>239</v>
      </c>
      <c r="E5" s="23" t="s">
        <v>240</v>
      </c>
      <c r="F5" s="23" t="s">
        <v>241</v>
      </c>
      <c r="G5" s="23" t="s">
        <v>242</v>
      </c>
      <c r="H5" s="23" t="s">
        <v>243</v>
      </c>
      <c r="I5" s="23" t="s">
        <v>244</v>
      </c>
      <c r="J5" s="23" t="s">
        <v>245</v>
      </c>
      <c r="K5" s="23" t="s">
        <v>246</v>
      </c>
      <c r="L5" s="23" t="s">
        <v>247</v>
      </c>
      <c r="M5" s="24" t="s">
        <v>248</v>
      </c>
      <c r="N5" s="25" t="s">
        <v>249</v>
      </c>
      <c r="O5" s="26" t="s">
        <v>250</v>
      </c>
      <c r="P5" s="27" t="s">
        <v>251</v>
      </c>
    </row>
    <row r="6" spans="1:16" ht="11.25">
      <c r="A6" s="28"/>
      <c r="B6" s="28"/>
      <c r="C6" s="28"/>
      <c r="D6" s="29" t="s">
        <v>252</v>
      </c>
      <c r="E6" s="30" t="s">
        <v>252</v>
      </c>
      <c r="F6" s="30" t="s">
        <v>252</v>
      </c>
      <c r="G6" s="30" t="s">
        <v>252</v>
      </c>
      <c r="H6" s="30" t="s">
        <v>253</v>
      </c>
      <c r="I6" s="30" t="s">
        <v>253</v>
      </c>
      <c r="J6" s="30" t="s">
        <v>253</v>
      </c>
      <c r="K6" s="30" t="s">
        <v>253</v>
      </c>
      <c r="L6" s="30" t="s">
        <v>253</v>
      </c>
      <c r="M6" s="31" t="s">
        <v>253</v>
      </c>
      <c r="N6" s="29" t="s">
        <v>158</v>
      </c>
      <c r="O6" s="30" t="s">
        <v>158</v>
      </c>
      <c r="P6" s="31" t="s">
        <v>250</v>
      </c>
    </row>
    <row r="7" spans="1:16" ht="11.25">
      <c r="A7" s="32" t="s">
        <v>437</v>
      </c>
      <c r="B7" s="33" t="s">
        <v>0</v>
      </c>
      <c r="C7" s="33">
        <f>SUM('By Lot'!C704,'By Lot'!C721,'By Lot'!C738,'By Lot'!C755,'By Lot'!C772,'By Lot'!C789,'By Lot'!C806)</f>
        <v>80</v>
      </c>
      <c r="D7" s="34">
        <f>SUM('By Lot'!D704,'By Lot'!D721,'By Lot'!D738,'By Lot'!D755,'By Lot'!D772,'By Lot'!D789,'By Lot'!D806)</f>
        <v>64</v>
      </c>
      <c r="E7" s="35">
        <f>SUM('By Lot'!E704,'By Lot'!E721,'By Lot'!E738,'By Lot'!E755,'By Lot'!E772,'By Lot'!E789,'By Lot'!E806)</f>
        <v>53</v>
      </c>
      <c r="F7" s="35">
        <f>SUM('By Lot'!F704,'By Lot'!F721,'By Lot'!F738,'By Lot'!F755,'By Lot'!F772,'By Lot'!F789,'By Lot'!F806)</f>
        <v>39</v>
      </c>
      <c r="G7" s="35">
        <f>SUM('By Lot'!G704,'By Lot'!G721,'By Lot'!G738,'By Lot'!G755,'By Lot'!G772,'By Lot'!G789,'By Lot'!G806)</f>
        <v>29</v>
      </c>
      <c r="H7" s="35">
        <f>SUM('By Lot'!H704,'By Lot'!H721,'By Lot'!H738,'By Lot'!H755,'By Lot'!H772,'By Lot'!H789,'By Lot'!H806)</f>
        <v>19</v>
      </c>
      <c r="I7" s="35">
        <f>SUM('By Lot'!I704,'By Lot'!I721,'By Lot'!I738,'By Lot'!I755,'By Lot'!I772,'By Lot'!I789,'By Lot'!I806)</f>
        <v>11</v>
      </c>
      <c r="J7" s="35">
        <f>SUM('By Lot'!J704,'By Lot'!J721,'By Lot'!J738,'By Lot'!J755,'By Lot'!J772,'By Lot'!J789,'By Lot'!J806)</f>
        <v>11</v>
      </c>
      <c r="K7" s="35">
        <f>SUM('By Lot'!K704,'By Lot'!K721,'By Lot'!K738,'By Lot'!K755,'By Lot'!K772,'By Lot'!K789,'By Lot'!K806)</f>
        <v>13</v>
      </c>
      <c r="L7" s="35">
        <f>SUM('By Lot'!L704,'By Lot'!L721,'By Lot'!L738,'By Lot'!L755,'By Lot'!L772,'By Lot'!L789,'By Lot'!L806)</f>
        <v>17</v>
      </c>
      <c r="M7" s="36">
        <f>SUM('By Lot'!M704,'By Lot'!M721,'By Lot'!M738,'By Lot'!M755,'By Lot'!M772,'By Lot'!M789,'By Lot'!M806)</f>
        <v>22</v>
      </c>
      <c r="N7" s="37">
        <f>MIN(D7:M7)</f>
        <v>11</v>
      </c>
      <c r="O7" s="38">
        <f>C7-N7</f>
        <v>69</v>
      </c>
      <c r="P7" s="39">
        <f>O7/C7</f>
        <v>0.8625</v>
      </c>
    </row>
    <row r="8" spans="1:16" ht="11.25">
      <c r="A8" s="5"/>
      <c r="B8" s="33" t="s">
        <v>1</v>
      </c>
      <c r="C8" s="33">
        <f>SUM('By Lot'!C705,'By Lot'!C722,'By Lot'!C739,'By Lot'!C756,'By Lot'!C773,'By Lot'!C790,'By Lot'!C807)</f>
        <v>496</v>
      </c>
      <c r="D8" s="34">
        <f>SUM('By Lot'!D705,'By Lot'!D722,'By Lot'!D739,'By Lot'!D756,'By Lot'!D773,'By Lot'!D790,'By Lot'!D807)</f>
        <v>429</v>
      </c>
      <c r="E8" s="35">
        <f>SUM('By Lot'!E705,'By Lot'!E722,'By Lot'!E739,'By Lot'!E756,'By Lot'!E773,'By Lot'!E790,'By Lot'!E807)</f>
        <v>302</v>
      </c>
      <c r="F8" s="35">
        <f>SUM('By Lot'!F705,'By Lot'!F722,'By Lot'!F739,'By Lot'!F756,'By Lot'!F773,'By Lot'!F790,'By Lot'!F807)</f>
        <v>153</v>
      </c>
      <c r="G8" s="35">
        <f>SUM('By Lot'!G705,'By Lot'!G722,'By Lot'!G739,'By Lot'!G756,'By Lot'!G773,'By Lot'!G790,'By Lot'!G807)</f>
        <v>64</v>
      </c>
      <c r="H8" s="35">
        <f>SUM('By Lot'!H705,'By Lot'!H722,'By Lot'!H739,'By Lot'!H756,'By Lot'!H773,'By Lot'!H790,'By Lot'!H807)</f>
        <v>34</v>
      </c>
      <c r="I8" s="35">
        <f>SUM('By Lot'!I705,'By Lot'!I722,'By Lot'!I739,'By Lot'!I756,'By Lot'!I773,'By Lot'!I790,'By Lot'!I807)</f>
        <v>28</v>
      </c>
      <c r="J8" s="35">
        <f>SUM('By Lot'!J705,'By Lot'!J722,'By Lot'!J739,'By Lot'!J756,'By Lot'!J773,'By Lot'!J790,'By Lot'!J807)</f>
        <v>25</v>
      </c>
      <c r="K8" s="35">
        <f>SUM('By Lot'!K705,'By Lot'!K722,'By Lot'!K739,'By Lot'!K756,'By Lot'!K773,'By Lot'!K790,'By Lot'!K807)</f>
        <v>40</v>
      </c>
      <c r="L8" s="35">
        <f>SUM('By Lot'!L705,'By Lot'!L722,'By Lot'!L739,'By Lot'!L756,'By Lot'!L773,'By Lot'!L790,'By Lot'!L807)</f>
        <v>93</v>
      </c>
      <c r="M8" s="36">
        <f>SUM('By Lot'!M705,'By Lot'!M722,'By Lot'!M739,'By Lot'!M756,'By Lot'!M773,'By Lot'!M790,'By Lot'!M807)</f>
        <v>178</v>
      </c>
      <c r="N8" s="37">
        <f aca="true" t="shared" si="0" ref="N8:N68">MIN(D8:M8)</f>
        <v>25</v>
      </c>
      <c r="O8" s="38">
        <f aca="true" t="shared" si="1" ref="O8:O68">C8-N8</f>
        <v>471</v>
      </c>
      <c r="P8" s="39">
        <f aca="true" t="shared" si="2" ref="P8:P68">O8/C8</f>
        <v>0.9495967741935484</v>
      </c>
    </row>
    <row r="9" spans="1:16" ht="11.25">
      <c r="A9" s="5"/>
      <c r="B9" s="33" t="s">
        <v>2</v>
      </c>
      <c r="C9" s="33">
        <f>SUM('By Lot'!C706,'By Lot'!C723,'By Lot'!C740,'By Lot'!C757,'By Lot'!C774,'By Lot'!C791,'By Lot'!C808)</f>
        <v>678</v>
      </c>
      <c r="D9" s="34">
        <f>SUM('By Lot'!D706,'By Lot'!D723,'By Lot'!D740,'By Lot'!D757,'By Lot'!D774,'By Lot'!D791,'By Lot'!D808)</f>
        <v>109</v>
      </c>
      <c r="E9" s="35">
        <f>SUM('By Lot'!E706,'By Lot'!E723,'By Lot'!E740,'By Lot'!E757,'By Lot'!E774,'By Lot'!E791,'By Lot'!E808)</f>
        <v>10</v>
      </c>
      <c r="F9" s="35">
        <f>SUM('By Lot'!F706,'By Lot'!F723,'By Lot'!F740,'By Lot'!F757,'By Lot'!F774,'By Lot'!F791,'By Lot'!F808)</f>
        <v>2</v>
      </c>
      <c r="G9" s="35">
        <f>SUM('By Lot'!G706,'By Lot'!G723,'By Lot'!G740,'By Lot'!G757,'By Lot'!G774,'By Lot'!G791,'By Lot'!G808)</f>
        <v>0</v>
      </c>
      <c r="H9" s="35">
        <f>SUM('By Lot'!H706,'By Lot'!H723,'By Lot'!H740,'By Lot'!H757,'By Lot'!H774,'By Lot'!H791,'By Lot'!H808)</f>
        <v>0</v>
      </c>
      <c r="I9" s="35">
        <f>SUM('By Lot'!I706,'By Lot'!I723,'By Lot'!I740,'By Lot'!I757,'By Lot'!I774,'By Lot'!I791,'By Lot'!I808)</f>
        <v>0</v>
      </c>
      <c r="J9" s="35">
        <f>SUM('By Lot'!J706,'By Lot'!J723,'By Lot'!J740,'By Lot'!J757,'By Lot'!J774,'By Lot'!J791,'By Lot'!J808)</f>
        <v>0</v>
      </c>
      <c r="K9" s="35">
        <f>SUM('By Lot'!K706,'By Lot'!K723,'By Lot'!K740,'By Lot'!K757,'By Lot'!K774,'By Lot'!K791,'By Lot'!K808)</f>
        <v>1</v>
      </c>
      <c r="L9" s="35">
        <f>SUM('By Lot'!L706,'By Lot'!L723,'By Lot'!L740,'By Lot'!L757,'By Lot'!L774,'By Lot'!L791,'By Lot'!L808)</f>
        <v>8</v>
      </c>
      <c r="M9" s="36">
        <f>SUM('By Lot'!M706,'By Lot'!M723,'By Lot'!M740,'By Lot'!M757,'By Lot'!M774,'By Lot'!M791,'By Lot'!M808)</f>
        <v>32</v>
      </c>
      <c r="N9" s="37">
        <f t="shared" si="0"/>
        <v>0</v>
      </c>
      <c r="O9" s="38">
        <f t="shared" si="1"/>
        <v>678</v>
      </c>
      <c r="P9" s="39">
        <f t="shared" si="2"/>
        <v>1</v>
      </c>
    </row>
    <row r="10" spans="1:16" ht="11.25">
      <c r="A10" s="5"/>
      <c r="B10" s="33" t="s">
        <v>449</v>
      </c>
      <c r="C10" s="33">
        <f>SUM('By Lot'!C707:C708,'By Lot'!C724:C725,'By Lot'!C741:C742,'By Lot'!C758:C759,'By Lot'!C775:C776,'By Lot'!C792:C793,'By Lot'!C809:C810)</f>
        <v>93</v>
      </c>
      <c r="D10" s="34">
        <f>SUM('By Lot'!D707:D708,'By Lot'!D724:D725,'By Lot'!D741:D742,'By Lot'!D758:D759,'By Lot'!D775:D776,'By Lot'!D792:D793,'By Lot'!D809:D810)</f>
        <v>78</v>
      </c>
      <c r="E10" s="35">
        <f>SUM('By Lot'!E707:E708,'By Lot'!E724:E725,'By Lot'!E741:E742,'By Lot'!E758:E759,'By Lot'!E775:E776,'By Lot'!E792:E793,'By Lot'!E809:E810)</f>
        <v>59</v>
      </c>
      <c r="F10" s="35">
        <f>SUM('By Lot'!F707:F708,'By Lot'!F724:F725,'By Lot'!F741:F742,'By Lot'!F758:F759,'By Lot'!F775:F776,'By Lot'!F792:F793,'By Lot'!F809:F810)</f>
        <v>39</v>
      </c>
      <c r="G10" s="35">
        <f>SUM('By Lot'!G707:G708,'By Lot'!G724:G725,'By Lot'!G741:G742,'By Lot'!G758:G759,'By Lot'!G775:G776,'By Lot'!G792:G793,'By Lot'!G809:G810)</f>
        <v>21</v>
      </c>
      <c r="H10" s="35">
        <f>SUM('By Lot'!H707:H708,'By Lot'!H724:H725,'By Lot'!H741:H742,'By Lot'!H758:H759,'By Lot'!H775:H776,'By Lot'!H792:H793,'By Lot'!H809:H810)</f>
        <v>13</v>
      </c>
      <c r="I10" s="35">
        <f>SUM('By Lot'!I707:I708,'By Lot'!I724:I725,'By Lot'!I741:I742,'By Lot'!I758:I759,'By Lot'!I775:I776,'By Lot'!I792:I793,'By Lot'!I809:I810)</f>
        <v>11</v>
      </c>
      <c r="J10" s="35">
        <f>SUM('By Lot'!J707:J708,'By Lot'!J724:J725,'By Lot'!J741:J742,'By Lot'!J758:J759,'By Lot'!J775:J776,'By Lot'!J792:J793,'By Lot'!J809:J810)</f>
        <v>10</v>
      </c>
      <c r="K10" s="35">
        <f>SUM('By Lot'!K707:K708,'By Lot'!K724:K725,'By Lot'!K741:K742,'By Lot'!K758:K759,'By Lot'!K775:K776,'By Lot'!K792:K793,'By Lot'!K809:K810)</f>
        <v>16</v>
      </c>
      <c r="L10" s="35">
        <f>SUM('By Lot'!L707:L708,'By Lot'!L724:L725,'By Lot'!L741:L742,'By Lot'!L758:L759,'By Lot'!L775:L776,'By Lot'!L792:L793,'By Lot'!L809:L810)</f>
        <v>28</v>
      </c>
      <c r="M10" s="36">
        <f>SUM('By Lot'!M707:M708,'By Lot'!M724:M725,'By Lot'!M741:M742,'By Lot'!M758:M759,'By Lot'!M775:M776,'By Lot'!M792:M793,'By Lot'!M809:M810)</f>
        <v>34</v>
      </c>
      <c r="N10" s="37">
        <f t="shared" si="0"/>
        <v>10</v>
      </c>
      <c r="O10" s="38">
        <f t="shared" si="1"/>
        <v>83</v>
      </c>
      <c r="P10" s="39">
        <f t="shared" si="2"/>
        <v>0.8924731182795699</v>
      </c>
    </row>
    <row r="11" spans="1:16" ht="11.25">
      <c r="A11" s="5"/>
      <c r="B11" s="33" t="s">
        <v>4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8"/>
      <c r="P11" s="39"/>
    </row>
    <row r="12" spans="1:16" ht="11.25">
      <c r="A12" s="5"/>
      <c r="B12" s="33" t="s">
        <v>89</v>
      </c>
      <c r="C12" s="33">
        <f>SUM('By Lot'!C710:C715,'By Lot'!C727:C732,'By Lot'!C744:C749,'By Lot'!C761:C766,'By Lot'!C778:C783,'By Lot'!C795:C800,'By Lot'!C812:C817)</f>
        <v>13</v>
      </c>
      <c r="D12" s="34">
        <f>SUM('By Lot'!D710:D715,'By Lot'!D727:D732,'By Lot'!D744:D749,'By Lot'!D761:D766,'By Lot'!D778:D783,'By Lot'!D795:D800,'By Lot'!D812:D817)</f>
        <v>12</v>
      </c>
      <c r="E12" s="35">
        <f>SUM('By Lot'!E710:E715,'By Lot'!E727:E732,'By Lot'!E744:E749,'By Lot'!E761:E766,'By Lot'!E778:E783,'By Lot'!E795:E800,'By Lot'!E812:E817)</f>
        <v>9</v>
      </c>
      <c r="F12" s="35">
        <f>SUM('By Lot'!F710:F715,'By Lot'!F727:F732,'By Lot'!F744:F749,'By Lot'!F761:F766,'By Lot'!F778:F783,'By Lot'!F795:F800,'By Lot'!F812:F817)</f>
        <v>4</v>
      </c>
      <c r="G12" s="35">
        <f>SUM('By Lot'!G710:G715,'By Lot'!G727:G732,'By Lot'!G744:G749,'By Lot'!G761:G766,'By Lot'!G778:G783,'By Lot'!G795:G800,'By Lot'!G812:G817)</f>
        <v>3</v>
      </c>
      <c r="H12" s="35">
        <f>SUM('By Lot'!H710:H715,'By Lot'!H727:H732,'By Lot'!H744:H749,'By Lot'!H761:H766,'By Lot'!H778:H783,'By Lot'!H795:H800,'By Lot'!H812:H817)</f>
        <v>1</v>
      </c>
      <c r="I12" s="35">
        <f>SUM('By Lot'!I710:I715,'By Lot'!I727:I732,'By Lot'!I744:I749,'By Lot'!I761:I766,'By Lot'!I778:I783,'By Lot'!I795:I800,'By Lot'!I812:I817)</f>
        <v>2</v>
      </c>
      <c r="J12" s="35">
        <f>SUM('By Lot'!J710:J715,'By Lot'!J727:J732,'By Lot'!J744:J749,'By Lot'!J761:J766,'By Lot'!J778:J783,'By Lot'!J795:J800,'By Lot'!J812:J817)</f>
        <v>4</v>
      </c>
      <c r="K12" s="35">
        <f>SUM('By Lot'!K710:K715,'By Lot'!K727:K732,'By Lot'!K744:K749,'By Lot'!K761:K766,'By Lot'!K778:K783,'By Lot'!K795:K800,'By Lot'!K812:K817)</f>
        <v>3</v>
      </c>
      <c r="L12" s="35">
        <f>SUM('By Lot'!L710:L715,'By Lot'!L727:L732,'By Lot'!L744:L749,'By Lot'!L761:L766,'By Lot'!L778:L783,'By Lot'!L795:L800,'By Lot'!L812:L817)</f>
        <v>3</v>
      </c>
      <c r="M12" s="36">
        <f>SUM('By Lot'!M710:M715,'By Lot'!M727:M732,'By Lot'!M744:M749,'By Lot'!M761:M766,'By Lot'!M778:M783,'By Lot'!M795:M800,'By Lot'!M812:M817)</f>
        <v>4</v>
      </c>
      <c r="N12" s="37">
        <f t="shared" si="0"/>
        <v>1</v>
      </c>
      <c r="O12" s="38">
        <f t="shared" si="1"/>
        <v>12</v>
      </c>
      <c r="P12" s="39">
        <f t="shared" si="2"/>
        <v>0.9230769230769231</v>
      </c>
    </row>
    <row r="13" spans="1:16" ht="11.25">
      <c r="A13" s="5"/>
      <c r="B13" s="33" t="s">
        <v>93</v>
      </c>
      <c r="C13" s="33">
        <f>SUM('By Lot'!C716,'By Lot'!C733,'By Lot'!C750,'By Lot'!C767,'By Lot'!C784,'By Lot'!C801,'By Lot'!C818)</f>
        <v>25</v>
      </c>
      <c r="D13" s="34">
        <f>SUM('By Lot'!D716,'By Lot'!D733,'By Lot'!D750,'By Lot'!D767,'By Lot'!D784,'By Lot'!D801,'By Lot'!D818)</f>
        <v>22</v>
      </c>
      <c r="E13" s="35">
        <f>SUM('By Lot'!E716,'By Lot'!E733,'By Lot'!E750,'By Lot'!E767,'By Lot'!E784,'By Lot'!E801,'By Lot'!E818)</f>
        <v>20</v>
      </c>
      <c r="F13" s="35">
        <f>SUM('By Lot'!F716,'By Lot'!F733,'By Lot'!F750,'By Lot'!F767,'By Lot'!F784,'By Lot'!F801,'By Lot'!F818)</f>
        <v>16</v>
      </c>
      <c r="G13" s="35">
        <f>SUM('By Lot'!G716,'By Lot'!G733,'By Lot'!G750,'By Lot'!G767,'By Lot'!G784,'By Lot'!G801,'By Lot'!G818)</f>
        <v>13</v>
      </c>
      <c r="H13" s="35">
        <f>SUM('By Lot'!H716,'By Lot'!H733,'By Lot'!H750,'By Lot'!H767,'By Lot'!H784,'By Lot'!H801,'By Lot'!H818)</f>
        <v>14</v>
      </c>
      <c r="I13" s="35">
        <f>SUM('By Lot'!I716,'By Lot'!I733,'By Lot'!I750,'By Lot'!I767,'By Lot'!I784,'By Lot'!I801,'By Lot'!I818)</f>
        <v>12</v>
      </c>
      <c r="J13" s="35">
        <f>SUM('By Lot'!J716,'By Lot'!J733,'By Lot'!J750,'By Lot'!J767,'By Lot'!J784,'By Lot'!J801,'By Lot'!J818)</f>
        <v>14</v>
      </c>
      <c r="K13" s="35">
        <f>SUM('By Lot'!K716,'By Lot'!K733,'By Lot'!K750,'By Lot'!K767,'By Lot'!K784,'By Lot'!K801,'By Lot'!K818)</f>
        <v>13</v>
      </c>
      <c r="L13" s="35">
        <f>SUM('By Lot'!L716,'By Lot'!L733,'By Lot'!L750,'By Lot'!L767,'By Lot'!L784,'By Lot'!L801,'By Lot'!L818)</f>
        <v>15</v>
      </c>
      <c r="M13" s="36">
        <f>SUM('By Lot'!M716,'By Lot'!M733,'By Lot'!M750,'By Lot'!M767,'By Lot'!M784,'By Lot'!M801,'By Lot'!M818)</f>
        <v>16</v>
      </c>
      <c r="N13" s="37">
        <f t="shared" si="0"/>
        <v>12</v>
      </c>
      <c r="O13" s="38">
        <f t="shared" si="1"/>
        <v>13</v>
      </c>
      <c r="P13" s="39">
        <f t="shared" si="2"/>
        <v>0.52</v>
      </c>
    </row>
    <row r="14" spans="1:16" ht="11.25">
      <c r="A14" s="5"/>
      <c r="B14" s="33" t="s">
        <v>254</v>
      </c>
      <c r="C14" s="33">
        <f>SUM('By Lot'!C717,'By Lot'!C734,'By Lot'!C751,'By Lot'!C768,'By Lot'!C785,'By Lot'!C802,'By Lot'!C819)</f>
        <v>10</v>
      </c>
      <c r="D14" s="34">
        <f>SUM('By Lot'!D717,'By Lot'!D734,'By Lot'!D751,'By Lot'!D768,'By Lot'!D785,'By Lot'!D802,'By Lot'!D819)</f>
        <v>5</v>
      </c>
      <c r="E14" s="35">
        <f>SUM('By Lot'!E717,'By Lot'!E734,'By Lot'!E751,'By Lot'!E768,'By Lot'!E785,'By Lot'!E802,'By Lot'!E819)</f>
        <v>4</v>
      </c>
      <c r="F14" s="35">
        <f>SUM('By Lot'!F717,'By Lot'!F734,'By Lot'!F751,'By Lot'!F768,'By Lot'!F785,'By Lot'!F802,'By Lot'!F819)</f>
        <v>3</v>
      </c>
      <c r="G14" s="35">
        <f>SUM('By Lot'!G717,'By Lot'!G734,'By Lot'!G751,'By Lot'!G768,'By Lot'!G785,'By Lot'!G802,'By Lot'!G819)</f>
        <v>3</v>
      </c>
      <c r="H14" s="35">
        <f>SUM('By Lot'!H717,'By Lot'!H734,'By Lot'!H751,'By Lot'!H768,'By Lot'!H785,'By Lot'!H802,'By Lot'!H819)</f>
        <v>3</v>
      </c>
      <c r="I14" s="35">
        <f>SUM('By Lot'!I717,'By Lot'!I734,'By Lot'!I751,'By Lot'!I768,'By Lot'!I785,'By Lot'!I802,'By Lot'!I819)</f>
        <v>3</v>
      </c>
      <c r="J14" s="35">
        <f>SUM('By Lot'!J717,'By Lot'!J734,'By Lot'!J751,'By Lot'!J768,'By Lot'!J785,'By Lot'!J802,'By Lot'!J819)</f>
        <v>4</v>
      </c>
      <c r="K14" s="35">
        <f>SUM('By Lot'!K717,'By Lot'!K734,'By Lot'!K751,'By Lot'!K768,'By Lot'!K785,'By Lot'!K802,'By Lot'!K819)</f>
        <v>4</v>
      </c>
      <c r="L14" s="35">
        <f>SUM('By Lot'!L717,'By Lot'!L734,'By Lot'!L751,'By Lot'!L768,'By Lot'!L785,'By Lot'!L802,'By Lot'!L819)</f>
        <v>6</v>
      </c>
      <c r="M14" s="36">
        <f>SUM('By Lot'!M717,'By Lot'!M734,'By Lot'!M751,'By Lot'!M768,'By Lot'!M785,'By Lot'!M802,'By Lot'!M819)</f>
        <v>4</v>
      </c>
      <c r="N14" s="37">
        <f t="shared" si="0"/>
        <v>3</v>
      </c>
      <c r="O14" s="38">
        <f t="shared" si="1"/>
        <v>7</v>
      </c>
      <c r="P14" s="39">
        <f t="shared" si="2"/>
        <v>0.7</v>
      </c>
    </row>
    <row r="15" spans="1:16" ht="11.25">
      <c r="A15" s="5"/>
      <c r="B15" s="33" t="s">
        <v>255</v>
      </c>
      <c r="C15" s="33"/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38"/>
      <c r="P15" s="39"/>
    </row>
    <row r="16" spans="1:16" ht="11.25">
      <c r="A16" s="5"/>
      <c r="B16" s="33" t="s">
        <v>5</v>
      </c>
      <c r="C16" s="33"/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8"/>
      <c r="P16" s="39"/>
    </row>
    <row r="17" spans="1:16" ht="11.25">
      <c r="A17" s="40"/>
      <c r="B17" s="41" t="s">
        <v>6</v>
      </c>
      <c r="C17" s="41">
        <f aca="true" t="shared" si="3" ref="C17:M17">SUM(C7:C16)</f>
        <v>1395</v>
      </c>
      <c r="D17" s="42">
        <f t="shared" si="3"/>
        <v>719</v>
      </c>
      <c r="E17" s="43">
        <f t="shared" si="3"/>
        <v>457</v>
      </c>
      <c r="F17" s="43">
        <f t="shared" si="3"/>
        <v>256</v>
      </c>
      <c r="G17" s="43">
        <f t="shared" si="3"/>
        <v>133</v>
      </c>
      <c r="H17" s="43">
        <f t="shared" si="3"/>
        <v>84</v>
      </c>
      <c r="I17" s="43">
        <f t="shared" si="3"/>
        <v>67</v>
      </c>
      <c r="J17" s="43">
        <f t="shared" si="3"/>
        <v>68</v>
      </c>
      <c r="K17" s="43">
        <f t="shared" si="3"/>
        <v>90</v>
      </c>
      <c r="L17" s="43">
        <f t="shared" si="3"/>
        <v>170</v>
      </c>
      <c r="M17" s="44">
        <f t="shared" si="3"/>
        <v>290</v>
      </c>
      <c r="N17" s="45">
        <f t="shared" si="0"/>
        <v>67</v>
      </c>
      <c r="O17" s="46">
        <f t="shared" si="1"/>
        <v>1328</v>
      </c>
      <c r="P17" s="47">
        <f t="shared" si="2"/>
        <v>0.9519713261648746</v>
      </c>
    </row>
    <row r="18" spans="1:16" ht="11.25">
      <c r="A18" s="32" t="s">
        <v>153</v>
      </c>
      <c r="B18" s="33" t="s">
        <v>0</v>
      </c>
      <c r="C18" s="33">
        <f>SUM('By Lot'!C908,'By Lot'!C925,'By Lot'!C942,'By Lot'!C959,'By Lot'!C976,'By Lot'!C993)</f>
        <v>77</v>
      </c>
      <c r="D18" s="34">
        <f>SUM('By Lot'!D908,'By Lot'!D925,'By Lot'!D942,'By Lot'!D959,'By Lot'!D976,'By Lot'!D993)</f>
        <v>56</v>
      </c>
      <c r="E18" s="35">
        <f>SUM('By Lot'!E908,'By Lot'!E925,'By Lot'!E942,'By Lot'!E959,'By Lot'!E976,'By Lot'!E993)</f>
        <v>41</v>
      </c>
      <c r="F18" s="35">
        <f>SUM('By Lot'!F908,'By Lot'!F925,'By Lot'!F942,'By Lot'!F959,'By Lot'!F976,'By Lot'!F993)</f>
        <v>27</v>
      </c>
      <c r="G18" s="35">
        <f>SUM('By Lot'!G908,'By Lot'!G925,'By Lot'!G942,'By Lot'!G959,'By Lot'!G976,'By Lot'!G993)</f>
        <v>18</v>
      </c>
      <c r="H18" s="35">
        <f>SUM('By Lot'!H908,'By Lot'!H925,'By Lot'!H942,'By Lot'!H959,'By Lot'!H976,'By Lot'!H993)</f>
        <v>12</v>
      </c>
      <c r="I18" s="35">
        <f>SUM('By Lot'!I908,'By Lot'!I925,'By Lot'!I942,'By Lot'!I959,'By Lot'!I976,'By Lot'!I993)</f>
        <v>8</v>
      </c>
      <c r="J18" s="35">
        <f>SUM('By Lot'!J908,'By Lot'!J925,'By Lot'!J942,'By Lot'!J959,'By Lot'!J976,'By Lot'!J993)</f>
        <v>5</v>
      </c>
      <c r="K18" s="35">
        <f>SUM('By Lot'!K908,'By Lot'!K925,'By Lot'!K942,'By Lot'!K959,'By Lot'!K976,'By Lot'!K993)</f>
        <v>6</v>
      </c>
      <c r="L18" s="35">
        <f>SUM('By Lot'!L908,'By Lot'!L925,'By Lot'!L942,'By Lot'!L959,'By Lot'!L976,'By Lot'!L993)</f>
        <v>13</v>
      </c>
      <c r="M18" s="36">
        <f>SUM('By Lot'!M908,'By Lot'!M925,'By Lot'!M942,'By Lot'!M959,'By Lot'!M976,'By Lot'!M993)</f>
        <v>22</v>
      </c>
      <c r="N18" s="37">
        <f t="shared" si="0"/>
        <v>5</v>
      </c>
      <c r="O18" s="38">
        <f t="shared" si="1"/>
        <v>72</v>
      </c>
      <c r="P18" s="39">
        <f t="shared" si="2"/>
        <v>0.935064935064935</v>
      </c>
    </row>
    <row r="19" spans="1:16" ht="11.25">
      <c r="A19" s="5"/>
      <c r="B19" s="33" t="s">
        <v>1</v>
      </c>
      <c r="C19" s="33">
        <f>SUM('By Lot'!C909,'By Lot'!C926,'By Lot'!C943,'By Lot'!C960,'By Lot'!C977,'By Lot'!C994)</f>
        <v>188</v>
      </c>
      <c r="D19" s="34">
        <f>SUM('By Lot'!D909,'By Lot'!D926,'By Lot'!D943,'By Lot'!D960,'By Lot'!D977,'By Lot'!D994)</f>
        <v>141</v>
      </c>
      <c r="E19" s="35">
        <f>SUM('By Lot'!E909,'By Lot'!E926,'By Lot'!E943,'By Lot'!E960,'By Lot'!E977,'By Lot'!E994)</f>
        <v>86</v>
      </c>
      <c r="F19" s="35">
        <f>SUM('By Lot'!F909,'By Lot'!F926,'By Lot'!F943,'By Lot'!F960,'By Lot'!F977,'By Lot'!F994)</f>
        <v>44</v>
      </c>
      <c r="G19" s="35">
        <f>SUM('By Lot'!G909,'By Lot'!G926,'By Lot'!G943,'By Lot'!G960,'By Lot'!G977,'By Lot'!G994)</f>
        <v>12</v>
      </c>
      <c r="H19" s="35">
        <f>SUM('By Lot'!H909,'By Lot'!H926,'By Lot'!H943,'By Lot'!H960,'By Lot'!H977,'By Lot'!H994)</f>
        <v>9</v>
      </c>
      <c r="I19" s="35">
        <f>SUM('By Lot'!I909,'By Lot'!I926,'By Lot'!I943,'By Lot'!I960,'By Lot'!I977,'By Lot'!I994)</f>
        <v>8</v>
      </c>
      <c r="J19" s="35">
        <f>SUM('By Lot'!J909,'By Lot'!J926,'By Lot'!J943,'By Lot'!J960,'By Lot'!J977,'By Lot'!J994)</f>
        <v>7</v>
      </c>
      <c r="K19" s="35">
        <f>SUM('By Lot'!K909,'By Lot'!K926,'By Lot'!K943,'By Lot'!K960,'By Lot'!K977,'By Lot'!K994)</f>
        <v>13</v>
      </c>
      <c r="L19" s="35">
        <f>SUM('By Lot'!L909,'By Lot'!L926,'By Lot'!L943,'By Lot'!L960,'By Lot'!L977,'By Lot'!L994)</f>
        <v>31</v>
      </c>
      <c r="M19" s="36">
        <f>SUM('By Lot'!M909,'By Lot'!M926,'By Lot'!M943,'By Lot'!M960,'By Lot'!M977,'By Lot'!M994)</f>
        <v>69</v>
      </c>
      <c r="N19" s="37">
        <f t="shared" si="0"/>
        <v>7</v>
      </c>
      <c r="O19" s="38">
        <f t="shared" si="1"/>
        <v>181</v>
      </c>
      <c r="P19" s="39">
        <f t="shared" si="2"/>
        <v>0.9627659574468085</v>
      </c>
    </row>
    <row r="20" spans="1:16" ht="11.25">
      <c r="A20" s="5"/>
      <c r="B20" s="33" t="s">
        <v>2</v>
      </c>
      <c r="C20" s="33">
        <f>SUM('By Lot'!C910,'By Lot'!C927,'By Lot'!C944,'By Lot'!C961,'By Lot'!C978,'By Lot'!C995)</f>
        <v>550</v>
      </c>
      <c r="D20" s="34">
        <f>SUM('By Lot'!D910,'By Lot'!D927,'By Lot'!D944,'By Lot'!D961,'By Lot'!D978,'By Lot'!D995)</f>
        <v>0</v>
      </c>
      <c r="E20" s="35">
        <f>SUM('By Lot'!E910,'By Lot'!E927,'By Lot'!E944,'By Lot'!E961,'By Lot'!E978,'By Lot'!E995)</f>
        <v>0</v>
      </c>
      <c r="F20" s="35">
        <f>SUM('By Lot'!F910,'By Lot'!F927,'By Lot'!F944,'By Lot'!F961,'By Lot'!F978,'By Lot'!F995)</f>
        <v>0</v>
      </c>
      <c r="G20" s="35">
        <f>SUM('By Lot'!G910,'By Lot'!G927,'By Lot'!G944,'By Lot'!G961,'By Lot'!G978,'By Lot'!G995)</f>
        <v>0</v>
      </c>
      <c r="H20" s="35">
        <f>SUM('By Lot'!H910,'By Lot'!H927,'By Lot'!H944,'By Lot'!H961,'By Lot'!H978,'By Lot'!H995)</f>
        <v>1</v>
      </c>
      <c r="I20" s="35">
        <f>SUM('By Lot'!I910,'By Lot'!I927,'By Lot'!I944,'By Lot'!I961,'By Lot'!I978,'By Lot'!I995)</f>
        <v>0</v>
      </c>
      <c r="J20" s="35">
        <f>SUM('By Lot'!J910,'By Lot'!J927,'By Lot'!J944,'By Lot'!J961,'By Lot'!J978,'By Lot'!J995)</f>
        <v>2</v>
      </c>
      <c r="K20" s="35">
        <f>SUM('By Lot'!K910,'By Lot'!K927,'By Lot'!K944,'By Lot'!K961,'By Lot'!K978,'By Lot'!K995)</f>
        <v>1</v>
      </c>
      <c r="L20" s="35">
        <f>SUM('By Lot'!L910,'By Lot'!L927,'By Lot'!L944,'By Lot'!L961,'By Lot'!L978,'By Lot'!L995)</f>
        <v>5</v>
      </c>
      <c r="M20" s="36">
        <f>SUM('By Lot'!M910,'By Lot'!M927,'By Lot'!M944,'By Lot'!M961,'By Lot'!M978,'By Lot'!M995)</f>
        <v>5</v>
      </c>
      <c r="N20" s="37">
        <f t="shared" si="0"/>
        <v>0</v>
      </c>
      <c r="O20" s="38">
        <f t="shared" si="1"/>
        <v>550</v>
      </c>
      <c r="P20" s="39">
        <f t="shared" si="2"/>
        <v>1</v>
      </c>
    </row>
    <row r="21" spans="1:16" ht="11.25">
      <c r="A21" s="5"/>
      <c r="B21" s="33" t="s">
        <v>449</v>
      </c>
      <c r="C21" s="33">
        <f>SUM('By Lot'!C911:C912,'By Lot'!C928:C929,'By Lot'!C945:C946,'By Lot'!C962:C963,'By Lot'!C979:C980,'By Lot'!C996:C997)</f>
        <v>120</v>
      </c>
      <c r="D21" s="34">
        <f>SUM('By Lot'!D911:D912,'By Lot'!D928:D929,'By Lot'!D945:D946,'By Lot'!D962:D963,'By Lot'!D979:D980,'By Lot'!D996:D997)</f>
        <v>102</v>
      </c>
      <c r="E21" s="35">
        <f>SUM('By Lot'!E911:E912,'By Lot'!E928:E929,'By Lot'!E945:E946,'By Lot'!E962:E963,'By Lot'!E979:E980,'By Lot'!E996:E997)</f>
        <v>91</v>
      </c>
      <c r="F21" s="35">
        <f>SUM('By Lot'!F911:F912,'By Lot'!F928:F929,'By Lot'!F945:F946,'By Lot'!F962:F963,'By Lot'!F979:F980,'By Lot'!F996:F997)</f>
        <v>67</v>
      </c>
      <c r="G21" s="35">
        <f>SUM('By Lot'!G911:G912,'By Lot'!G928:G929,'By Lot'!G945:G946,'By Lot'!G962:G963,'By Lot'!G979:G980,'By Lot'!G996:G997)</f>
        <v>41</v>
      </c>
      <c r="H21" s="35">
        <f>SUM('By Lot'!H911:H912,'By Lot'!H928:H929,'By Lot'!H945:H946,'By Lot'!H962:H963,'By Lot'!H979:H980,'By Lot'!H996:H997)</f>
        <v>28</v>
      </c>
      <c r="I21" s="35">
        <f>SUM('By Lot'!I911:I912,'By Lot'!I928:I929,'By Lot'!I945:I946,'By Lot'!I962:I963,'By Lot'!I979:I980,'By Lot'!I996:I997)</f>
        <v>17</v>
      </c>
      <c r="J21" s="35">
        <f>SUM('By Lot'!J911:J912,'By Lot'!J928:J929,'By Lot'!J945:J946,'By Lot'!J962:J963,'By Lot'!J979:J980,'By Lot'!J996:J997)</f>
        <v>9</v>
      </c>
      <c r="K21" s="35">
        <f>SUM('By Lot'!K911:K912,'By Lot'!K928:K929,'By Lot'!K945:K946,'By Lot'!K962:K963,'By Lot'!K979:K980,'By Lot'!K996:K997)</f>
        <v>14</v>
      </c>
      <c r="L21" s="35">
        <f>SUM('By Lot'!L911:L912,'By Lot'!L928:L929,'By Lot'!L945:L946,'By Lot'!L962:L963,'By Lot'!L979:L980,'By Lot'!L996:L997)</f>
        <v>25</v>
      </c>
      <c r="M21" s="36">
        <f>SUM('By Lot'!M911:M912,'By Lot'!M928:M929,'By Lot'!M945:M946,'By Lot'!M962:M963,'By Lot'!M979:M980,'By Lot'!M996:M997)</f>
        <v>45</v>
      </c>
      <c r="N21" s="37">
        <f t="shared" si="0"/>
        <v>9</v>
      </c>
      <c r="O21" s="38">
        <f t="shared" si="1"/>
        <v>111</v>
      </c>
      <c r="P21" s="39">
        <f t="shared" si="2"/>
        <v>0.925</v>
      </c>
    </row>
    <row r="22" spans="1:16" ht="11.25">
      <c r="A22" s="5"/>
      <c r="B22" s="33" t="s">
        <v>4</v>
      </c>
      <c r="C22" s="33">
        <f>SUM('By Lot'!C913,'By Lot'!C930,'By Lot'!C947,'By Lot'!C964,'By Lot'!C981,'By Lot'!C998)</f>
        <v>10</v>
      </c>
      <c r="D22" s="34">
        <f>SUM('By Lot'!D913,'By Lot'!D930,'By Lot'!D947,'By Lot'!D964,'By Lot'!D981,'By Lot'!D998)</f>
        <v>6</v>
      </c>
      <c r="E22" s="35">
        <f>SUM('By Lot'!E913,'By Lot'!E930,'By Lot'!E947,'By Lot'!E964,'By Lot'!E981,'By Lot'!E998)</f>
        <v>6</v>
      </c>
      <c r="F22" s="35">
        <f>SUM('By Lot'!F913,'By Lot'!F930,'By Lot'!F947,'By Lot'!F964,'By Lot'!F981,'By Lot'!F998)</f>
        <v>5</v>
      </c>
      <c r="G22" s="35">
        <f>SUM('By Lot'!G913,'By Lot'!G930,'By Lot'!G947,'By Lot'!G964,'By Lot'!G981,'By Lot'!G998)</f>
        <v>4</v>
      </c>
      <c r="H22" s="35">
        <f>SUM('By Lot'!H913,'By Lot'!H930,'By Lot'!H947,'By Lot'!H964,'By Lot'!H981,'By Lot'!H998)</f>
        <v>5</v>
      </c>
      <c r="I22" s="35">
        <f>SUM('By Lot'!I913,'By Lot'!I930,'By Lot'!I947,'By Lot'!I964,'By Lot'!I981,'By Lot'!I998)</f>
        <v>5</v>
      </c>
      <c r="J22" s="35">
        <f>SUM('By Lot'!J913,'By Lot'!J930,'By Lot'!J947,'By Lot'!J964,'By Lot'!J981,'By Lot'!J998)</f>
        <v>4</v>
      </c>
      <c r="K22" s="35">
        <f>SUM('By Lot'!K913,'By Lot'!K930,'By Lot'!K947,'By Lot'!K964,'By Lot'!K981,'By Lot'!K998)</f>
        <v>3</v>
      </c>
      <c r="L22" s="35">
        <f>SUM('By Lot'!L913,'By Lot'!L930,'By Lot'!L947,'By Lot'!L964,'By Lot'!L981,'By Lot'!L998)</f>
        <v>4</v>
      </c>
      <c r="M22" s="36">
        <f>SUM('By Lot'!M913,'By Lot'!M930,'By Lot'!M947,'By Lot'!M964,'By Lot'!M981,'By Lot'!M998)</f>
        <v>6</v>
      </c>
      <c r="N22" s="37">
        <f t="shared" si="0"/>
        <v>3</v>
      </c>
      <c r="O22" s="38">
        <f t="shared" si="1"/>
        <v>7</v>
      </c>
      <c r="P22" s="39">
        <f t="shared" si="2"/>
        <v>0.7</v>
      </c>
    </row>
    <row r="23" spans="1:16" ht="11.25">
      <c r="A23" s="5"/>
      <c r="B23" s="33" t="s">
        <v>89</v>
      </c>
      <c r="C23" s="33">
        <f>SUM('By Lot'!C914:C919,'By Lot'!C931:C936,'By Lot'!C948:C953,'By Lot'!C965:C970,'By Lot'!C982:C987,'By Lot'!C999:C1004)</f>
        <v>2</v>
      </c>
      <c r="D23" s="34">
        <f>SUM('By Lot'!D914:D919,'By Lot'!D931:D936,'By Lot'!D948:D953,'By Lot'!D965:D970,'By Lot'!D982:D987,'By Lot'!D999:D1004)</f>
        <v>1</v>
      </c>
      <c r="E23" s="35">
        <f>SUM('By Lot'!E914:E919,'By Lot'!E931:E936,'By Lot'!E948:E953,'By Lot'!E965:E970,'By Lot'!E982:E987,'By Lot'!E999:E1004)</f>
        <v>1</v>
      </c>
      <c r="F23" s="35">
        <f>SUM('By Lot'!F914:F919,'By Lot'!F931:F936,'By Lot'!F948:F953,'By Lot'!F965:F970,'By Lot'!F982:F987,'By Lot'!F999:F1004)</f>
        <v>2</v>
      </c>
      <c r="G23" s="35">
        <f>SUM('By Lot'!G914:G919,'By Lot'!G931:G936,'By Lot'!G948:G953,'By Lot'!G965:G970,'By Lot'!G982:G987,'By Lot'!G999:G1004)</f>
        <v>2</v>
      </c>
      <c r="H23" s="35">
        <f>SUM('By Lot'!H914:H919,'By Lot'!H931:H936,'By Lot'!H948:H953,'By Lot'!H965:H970,'By Lot'!H982:H987,'By Lot'!H999:H1004)</f>
        <v>2</v>
      </c>
      <c r="I23" s="35">
        <f>SUM('By Lot'!I914:I919,'By Lot'!I931:I936,'By Lot'!I948:I953,'By Lot'!I965:I970,'By Lot'!I982:I987,'By Lot'!I999:I1004)</f>
        <v>2</v>
      </c>
      <c r="J23" s="35">
        <f>SUM('By Lot'!J914:J919,'By Lot'!J931:J936,'By Lot'!J948:J953,'By Lot'!J965:J970,'By Lot'!J982:J987,'By Lot'!J999:J1004)</f>
        <v>2</v>
      </c>
      <c r="K23" s="35">
        <f>SUM('By Lot'!K914:K919,'By Lot'!K931:K936,'By Lot'!K948:K953,'By Lot'!K965:K970,'By Lot'!K982:K987,'By Lot'!K999:K1004)</f>
        <v>1</v>
      </c>
      <c r="L23" s="35">
        <f>SUM('By Lot'!L914:L919,'By Lot'!L931:L936,'By Lot'!L948:L953,'By Lot'!L965:L970,'By Lot'!L982:L987,'By Lot'!L999:L1004)</f>
        <v>1</v>
      </c>
      <c r="M23" s="36">
        <f>SUM('By Lot'!M914:M919,'By Lot'!M931:M936,'By Lot'!M948:M953,'By Lot'!M965:M970,'By Lot'!M982:M987,'By Lot'!M999:M1004)</f>
        <v>0</v>
      </c>
      <c r="N23" s="37">
        <f t="shared" si="0"/>
        <v>0</v>
      </c>
      <c r="O23" s="38">
        <f t="shared" si="1"/>
        <v>2</v>
      </c>
      <c r="P23" s="39">
        <f t="shared" si="2"/>
        <v>1</v>
      </c>
    </row>
    <row r="24" spans="1:16" ht="11.25">
      <c r="A24" s="5"/>
      <c r="B24" s="33" t="s">
        <v>93</v>
      </c>
      <c r="C24" s="33">
        <f>SUM('By Lot'!C920,'By Lot'!C937,'By Lot'!C954,'By Lot'!C971,'By Lot'!C988,'By Lot'!C1005)</f>
        <v>15</v>
      </c>
      <c r="D24" s="34">
        <f>SUM('By Lot'!D920,'By Lot'!D937,'By Lot'!D954,'By Lot'!D971,'By Lot'!D988,'By Lot'!D1005)</f>
        <v>6</v>
      </c>
      <c r="E24" s="35">
        <f>SUM('By Lot'!E920,'By Lot'!E937,'By Lot'!E954,'By Lot'!E971,'By Lot'!E988,'By Lot'!E1005)</f>
        <v>5</v>
      </c>
      <c r="F24" s="35">
        <f>SUM('By Lot'!F920,'By Lot'!F937,'By Lot'!F954,'By Lot'!F971,'By Lot'!F988,'By Lot'!F1005)</f>
        <v>4</v>
      </c>
      <c r="G24" s="35">
        <f>SUM('By Lot'!G920,'By Lot'!G937,'By Lot'!G954,'By Lot'!G971,'By Lot'!G988,'By Lot'!G1005)</f>
        <v>3</v>
      </c>
      <c r="H24" s="35">
        <f>SUM('By Lot'!H920,'By Lot'!H937,'By Lot'!H954,'By Lot'!H971,'By Lot'!H988,'By Lot'!H1005)</f>
        <v>4</v>
      </c>
      <c r="I24" s="35">
        <f>SUM('By Lot'!I920,'By Lot'!I937,'By Lot'!I954,'By Lot'!I971,'By Lot'!I988,'By Lot'!I1005)</f>
        <v>2</v>
      </c>
      <c r="J24" s="35">
        <f>SUM('By Lot'!J920,'By Lot'!J937,'By Lot'!J954,'By Lot'!J971,'By Lot'!J988,'By Lot'!J1005)</f>
        <v>2</v>
      </c>
      <c r="K24" s="35">
        <f>SUM('By Lot'!K920,'By Lot'!K937,'By Lot'!K954,'By Lot'!K971,'By Lot'!K988,'By Lot'!K1005)</f>
        <v>3</v>
      </c>
      <c r="L24" s="35">
        <f>SUM('By Lot'!L920,'By Lot'!L937,'By Lot'!L954,'By Lot'!L971,'By Lot'!L988,'By Lot'!L1005)</f>
        <v>5</v>
      </c>
      <c r="M24" s="36">
        <f>SUM('By Lot'!M920,'By Lot'!M937,'By Lot'!M954,'By Lot'!M971,'By Lot'!M988,'By Lot'!M1005)</f>
        <v>9</v>
      </c>
      <c r="N24" s="37">
        <f t="shared" si="0"/>
        <v>2</v>
      </c>
      <c r="O24" s="38">
        <f t="shared" si="1"/>
        <v>13</v>
      </c>
      <c r="P24" s="39">
        <f t="shared" si="2"/>
        <v>0.8666666666666667</v>
      </c>
    </row>
    <row r="25" spans="1:16" ht="11.25">
      <c r="A25" s="5"/>
      <c r="B25" s="33" t="s">
        <v>254</v>
      </c>
      <c r="C25" s="33">
        <f>SUM('By Lot'!C921,'By Lot'!C938,'By Lot'!C955,'By Lot'!C972,'By Lot'!C989,'By Lot'!C1006)</f>
        <v>3</v>
      </c>
      <c r="D25" s="34">
        <f>SUM('By Lot'!D921,'By Lot'!D938,'By Lot'!D955,'By Lot'!D972,'By Lot'!D989,'By Lot'!D1006)</f>
        <v>1</v>
      </c>
      <c r="E25" s="35">
        <f>SUM('By Lot'!E921,'By Lot'!E938,'By Lot'!E955,'By Lot'!E972,'By Lot'!E989,'By Lot'!E1006)</f>
        <v>1</v>
      </c>
      <c r="F25" s="35">
        <f>SUM('By Lot'!F921,'By Lot'!F938,'By Lot'!F955,'By Lot'!F972,'By Lot'!F989,'By Lot'!F1006)</f>
        <v>1</v>
      </c>
      <c r="G25" s="35">
        <f>SUM('By Lot'!G921,'By Lot'!G938,'By Lot'!G955,'By Lot'!G972,'By Lot'!G989,'By Lot'!G1006)</f>
        <v>1</v>
      </c>
      <c r="H25" s="35">
        <f>SUM('By Lot'!H921,'By Lot'!H938,'By Lot'!H955,'By Lot'!H972,'By Lot'!H989,'By Lot'!H1006)</f>
        <v>0</v>
      </c>
      <c r="I25" s="35">
        <f>SUM('By Lot'!I921,'By Lot'!I938,'By Lot'!I955,'By Lot'!I972,'By Lot'!I989,'By Lot'!I1006)</f>
        <v>0</v>
      </c>
      <c r="J25" s="35">
        <f>SUM('By Lot'!J921,'By Lot'!J938,'By Lot'!J955,'By Lot'!J972,'By Lot'!J989,'By Lot'!J1006)</f>
        <v>0</v>
      </c>
      <c r="K25" s="35">
        <f>SUM('By Lot'!K921,'By Lot'!K938,'By Lot'!K955,'By Lot'!K972,'By Lot'!K989,'By Lot'!K1006)</f>
        <v>0</v>
      </c>
      <c r="L25" s="35">
        <f>SUM('By Lot'!L921,'By Lot'!L938,'By Lot'!L955,'By Lot'!L972,'By Lot'!L989,'By Lot'!L1006)</f>
        <v>0</v>
      </c>
      <c r="M25" s="36">
        <f>SUM('By Lot'!M921,'By Lot'!M938,'By Lot'!M955,'By Lot'!M972,'By Lot'!M989,'By Lot'!M1006)</f>
        <v>0</v>
      </c>
      <c r="N25" s="37">
        <f t="shared" si="0"/>
        <v>0</v>
      </c>
      <c r="O25" s="38">
        <f t="shared" si="1"/>
        <v>3</v>
      </c>
      <c r="P25" s="39">
        <f t="shared" si="2"/>
        <v>1</v>
      </c>
    </row>
    <row r="26" spans="1:16" ht="11.25">
      <c r="A26" s="5"/>
      <c r="B26" s="33" t="s">
        <v>255</v>
      </c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/>
      <c r="P26" s="39"/>
    </row>
    <row r="27" spans="1:16" ht="11.25">
      <c r="A27" s="5"/>
      <c r="B27" s="33" t="s">
        <v>5</v>
      </c>
      <c r="C27" s="33"/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38"/>
      <c r="P27" s="39"/>
    </row>
    <row r="28" spans="1:16" ht="11.25">
      <c r="A28" s="40"/>
      <c r="B28" s="41" t="s">
        <v>6</v>
      </c>
      <c r="C28" s="41">
        <f aca="true" t="shared" si="4" ref="C28:M28">SUM(C18:C27)</f>
        <v>965</v>
      </c>
      <c r="D28" s="42">
        <f t="shared" si="4"/>
        <v>313</v>
      </c>
      <c r="E28" s="43">
        <f t="shared" si="4"/>
        <v>231</v>
      </c>
      <c r="F28" s="43">
        <f t="shared" si="4"/>
        <v>150</v>
      </c>
      <c r="G28" s="43">
        <f t="shared" si="4"/>
        <v>81</v>
      </c>
      <c r="H28" s="43">
        <f t="shared" si="4"/>
        <v>61</v>
      </c>
      <c r="I28" s="43">
        <f t="shared" si="4"/>
        <v>42</v>
      </c>
      <c r="J28" s="43">
        <f t="shared" si="4"/>
        <v>31</v>
      </c>
      <c r="K28" s="43">
        <f t="shared" si="4"/>
        <v>41</v>
      </c>
      <c r="L28" s="43">
        <f t="shared" si="4"/>
        <v>84</v>
      </c>
      <c r="M28" s="44">
        <f t="shared" si="4"/>
        <v>156</v>
      </c>
      <c r="N28" s="45">
        <f t="shared" si="0"/>
        <v>31</v>
      </c>
      <c r="O28" s="46">
        <f t="shared" si="1"/>
        <v>934</v>
      </c>
      <c r="P28" s="47">
        <f t="shared" si="2"/>
        <v>0.9678756476683937</v>
      </c>
    </row>
    <row r="29" spans="1:16" ht="11.25">
      <c r="A29" s="32" t="s">
        <v>277</v>
      </c>
      <c r="B29" s="33" t="s">
        <v>0</v>
      </c>
      <c r="C29" s="33"/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38"/>
      <c r="P29" s="39"/>
    </row>
    <row r="30" spans="1:16" ht="11.25">
      <c r="A30" s="5" t="s">
        <v>278</v>
      </c>
      <c r="B30" s="33" t="s">
        <v>1</v>
      </c>
      <c r="C30" s="33">
        <f>SUM('By Lot'!C1011,'By Lot'!C1028)</f>
        <v>385</v>
      </c>
      <c r="D30" s="34">
        <f>SUM('By Lot'!D1011,'By Lot'!D1028)</f>
        <v>229</v>
      </c>
      <c r="E30" s="35">
        <f>SUM('By Lot'!E1011,'By Lot'!E1028)</f>
        <v>99</v>
      </c>
      <c r="F30" s="35">
        <f>SUM('By Lot'!F1011,'By Lot'!F1028)</f>
        <v>58</v>
      </c>
      <c r="G30" s="35">
        <f>SUM('By Lot'!G1011,'By Lot'!G1028)</f>
        <v>47</v>
      </c>
      <c r="H30" s="35">
        <f>SUM('By Lot'!H1011,'By Lot'!H1028)</f>
        <v>59</v>
      </c>
      <c r="I30" s="35">
        <f>SUM('By Lot'!I1011,'By Lot'!I1028)</f>
        <v>66</v>
      </c>
      <c r="J30" s="35">
        <f>SUM('By Lot'!J1011,'By Lot'!J1028)</f>
        <v>58</v>
      </c>
      <c r="K30" s="35">
        <f>SUM('By Lot'!K1011,'By Lot'!K1028)</f>
        <v>74</v>
      </c>
      <c r="L30" s="35">
        <f>SUM('By Lot'!L1011,'By Lot'!L1028)</f>
        <v>129</v>
      </c>
      <c r="M30" s="36">
        <f>SUM('By Lot'!M1011,'By Lot'!M1028)</f>
        <v>231</v>
      </c>
      <c r="N30" s="37">
        <f t="shared" si="0"/>
        <v>47</v>
      </c>
      <c r="O30" s="38">
        <f t="shared" si="1"/>
        <v>338</v>
      </c>
      <c r="P30" s="39">
        <f t="shared" si="2"/>
        <v>0.8779220779220779</v>
      </c>
    </row>
    <row r="31" spans="1:16" ht="11.25">
      <c r="A31" s="5" t="s">
        <v>203</v>
      </c>
      <c r="B31" s="33" t="s">
        <v>2</v>
      </c>
      <c r="C31" s="33">
        <f>SUM('By Lot'!C1012,'By Lot'!C1029)</f>
        <v>4</v>
      </c>
      <c r="D31" s="34">
        <f>SUM('By Lot'!D1012,'By Lot'!D1029)</f>
        <v>4</v>
      </c>
      <c r="E31" s="35">
        <f>SUM('By Lot'!E1012,'By Lot'!E1029)</f>
        <v>3</v>
      </c>
      <c r="F31" s="35">
        <f>SUM('By Lot'!F1012,'By Lot'!F1029)</f>
        <v>2</v>
      </c>
      <c r="G31" s="35">
        <f>SUM('By Lot'!G1012,'By Lot'!G1029)</f>
        <v>2</v>
      </c>
      <c r="H31" s="35">
        <f>SUM('By Lot'!H1012,'By Lot'!H1029)</f>
        <v>2</v>
      </c>
      <c r="I31" s="35">
        <f>SUM('By Lot'!I1012,'By Lot'!I1029)</f>
        <v>2</v>
      </c>
      <c r="J31" s="35">
        <f>SUM('By Lot'!J1012,'By Lot'!J1029)</f>
        <v>1</v>
      </c>
      <c r="K31" s="35">
        <f>SUM('By Lot'!K1012,'By Lot'!K1029)</f>
        <v>1</v>
      </c>
      <c r="L31" s="35">
        <f>SUM('By Lot'!L1012,'By Lot'!L1029)</f>
        <v>2</v>
      </c>
      <c r="M31" s="36">
        <f>SUM('By Lot'!M1012,'By Lot'!M1029)</f>
        <v>2</v>
      </c>
      <c r="N31" s="37">
        <f t="shared" si="0"/>
        <v>1</v>
      </c>
      <c r="O31" s="38">
        <f t="shared" si="1"/>
        <v>3</v>
      </c>
      <c r="P31" s="39">
        <f t="shared" si="2"/>
        <v>0.75</v>
      </c>
    </row>
    <row r="32" spans="1:16" ht="11.25">
      <c r="A32" s="5" t="s">
        <v>221</v>
      </c>
      <c r="B32" s="33" t="s">
        <v>449</v>
      </c>
      <c r="C32" s="33">
        <f>SUM('By Lot'!C1013:C1014,'By Lot'!C1030:C1031)</f>
        <v>17</v>
      </c>
      <c r="D32" s="34">
        <f>SUM('By Lot'!D1013:D1014,'By Lot'!D1030:D1031)</f>
        <v>13</v>
      </c>
      <c r="E32" s="35">
        <f>SUM('By Lot'!E1013:E1014,'By Lot'!E1030:E1031)</f>
        <v>7</v>
      </c>
      <c r="F32" s="35">
        <f>SUM('By Lot'!F1013:F1014,'By Lot'!F1030:F1031)</f>
        <v>4</v>
      </c>
      <c r="G32" s="35">
        <f>SUM('By Lot'!G1013:G1014,'By Lot'!G1030:G1031)</f>
        <v>4</v>
      </c>
      <c r="H32" s="35">
        <f>SUM('By Lot'!H1013:H1014,'By Lot'!H1030:H1031)</f>
        <v>7</v>
      </c>
      <c r="I32" s="35">
        <f>SUM('By Lot'!I1013:I1014,'By Lot'!I1030:I1031)</f>
        <v>7</v>
      </c>
      <c r="J32" s="35">
        <f>SUM('By Lot'!J1013:J1014,'By Lot'!J1030:J1031)</f>
        <v>5</v>
      </c>
      <c r="K32" s="35">
        <f>SUM('By Lot'!K1013:K1014,'By Lot'!K1030:K1031)</f>
        <v>5</v>
      </c>
      <c r="L32" s="35">
        <f>SUM('By Lot'!L1013:L1014,'By Lot'!L1030:L1031)</f>
        <v>8</v>
      </c>
      <c r="M32" s="36">
        <f>SUM('By Lot'!M1013:M1014,'By Lot'!M1030:M1031)</f>
        <v>12</v>
      </c>
      <c r="N32" s="37">
        <f t="shared" si="0"/>
        <v>4</v>
      </c>
      <c r="O32" s="38">
        <f t="shared" si="1"/>
        <v>13</v>
      </c>
      <c r="P32" s="39">
        <f t="shared" si="2"/>
        <v>0.7647058823529411</v>
      </c>
    </row>
    <row r="33" spans="1:16" ht="11.25">
      <c r="A33" s="5"/>
      <c r="B33" s="33" t="s">
        <v>4</v>
      </c>
      <c r="C33" s="33">
        <f>SUM('By Lot'!C1015,'By Lot'!C1032)</f>
        <v>4</v>
      </c>
      <c r="D33" s="34">
        <f>SUM('By Lot'!D1015,'By Lot'!D1032)</f>
        <v>4</v>
      </c>
      <c r="E33" s="35">
        <f>SUM('By Lot'!E1015,'By Lot'!E1032)</f>
        <v>3</v>
      </c>
      <c r="F33" s="35">
        <f>SUM('By Lot'!F1015,'By Lot'!F1032)</f>
        <v>3</v>
      </c>
      <c r="G33" s="35">
        <f>SUM('By Lot'!G1015,'By Lot'!G1032)</f>
        <v>2</v>
      </c>
      <c r="H33" s="35">
        <f>SUM('By Lot'!H1015,'By Lot'!H1032)</f>
        <v>2</v>
      </c>
      <c r="I33" s="35">
        <f>SUM('By Lot'!I1015,'By Lot'!I1032)</f>
        <v>2</v>
      </c>
      <c r="J33" s="35">
        <f>SUM('By Lot'!J1015,'By Lot'!J1032)</f>
        <v>2</v>
      </c>
      <c r="K33" s="35">
        <f>SUM('By Lot'!K1015,'By Lot'!K1032)</f>
        <v>2</v>
      </c>
      <c r="L33" s="35">
        <f>SUM('By Lot'!L1015,'By Lot'!L1032)</f>
        <v>2</v>
      </c>
      <c r="M33" s="36">
        <f>SUM('By Lot'!M1015,'By Lot'!M1032)</f>
        <v>2</v>
      </c>
      <c r="N33" s="37">
        <f t="shared" si="0"/>
        <v>2</v>
      </c>
      <c r="O33" s="38">
        <f t="shared" si="1"/>
        <v>2</v>
      </c>
      <c r="P33" s="39">
        <f t="shared" si="2"/>
        <v>0.5</v>
      </c>
    </row>
    <row r="34" spans="1:16" ht="11.25">
      <c r="A34" s="5"/>
      <c r="B34" s="33" t="s">
        <v>89</v>
      </c>
      <c r="C34" s="33">
        <f>SUM('By Lot'!C1016:C1021,'By Lot'!C1033:C1038)</f>
        <v>17</v>
      </c>
      <c r="D34" s="34">
        <f>SUM('By Lot'!D1016:D1021,'By Lot'!D1033:D1038)</f>
        <v>11</v>
      </c>
      <c r="E34" s="35">
        <f>SUM('By Lot'!E1016:E1021,'By Lot'!E1033:E1038)</f>
        <v>8</v>
      </c>
      <c r="F34" s="35">
        <f>SUM('By Lot'!F1016:F1021,'By Lot'!F1033:F1038)</f>
        <v>8</v>
      </c>
      <c r="G34" s="35">
        <f>SUM('By Lot'!G1016:G1021,'By Lot'!G1033:G1038)</f>
        <v>9</v>
      </c>
      <c r="H34" s="35">
        <f>SUM('By Lot'!H1016:H1021,'By Lot'!H1033:H1038)</f>
        <v>8</v>
      </c>
      <c r="I34" s="35">
        <f>SUM('By Lot'!I1016:I1021,'By Lot'!I1033:I1038)</f>
        <v>10</v>
      </c>
      <c r="J34" s="35">
        <f>SUM('By Lot'!J1016:J1021,'By Lot'!J1033:J1038)</f>
        <v>9</v>
      </c>
      <c r="K34" s="35">
        <f>SUM('By Lot'!K1016:K1021,'By Lot'!K1033:K1038)</f>
        <v>8</v>
      </c>
      <c r="L34" s="35">
        <f>SUM('By Lot'!L1016:L1021,'By Lot'!L1033:L1038)</f>
        <v>9</v>
      </c>
      <c r="M34" s="36">
        <f>SUM('By Lot'!M1016:M1021,'By Lot'!M1033:M1038)</f>
        <v>12</v>
      </c>
      <c r="N34" s="37">
        <f t="shared" si="0"/>
        <v>8</v>
      </c>
      <c r="O34" s="38">
        <f t="shared" si="1"/>
        <v>9</v>
      </c>
      <c r="P34" s="39">
        <f t="shared" si="2"/>
        <v>0.5294117647058824</v>
      </c>
    </row>
    <row r="35" spans="1:16" ht="11.25">
      <c r="A35" s="5"/>
      <c r="B35" s="33" t="s">
        <v>93</v>
      </c>
      <c r="C35" s="33">
        <f>SUM('By Lot'!C1022,'By Lot'!C1039)</f>
        <v>10</v>
      </c>
      <c r="D35" s="34">
        <f>SUM('By Lot'!D1022,'By Lot'!D1039)</f>
        <v>7</v>
      </c>
      <c r="E35" s="35">
        <f>SUM('By Lot'!E1022,'By Lot'!E1039)</f>
        <v>1</v>
      </c>
      <c r="F35" s="35">
        <f>SUM('By Lot'!F1022,'By Lot'!F1039)</f>
        <v>1</v>
      </c>
      <c r="G35" s="35">
        <f>SUM('By Lot'!G1022,'By Lot'!G1039)</f>
        <v>1</v>
      </c>
      <c r="H35" s="35">
        <f>SUM('By Lot'!H1022,'By Lot'!H1039)</f>
        <v>1</v>
      </c>
      <c r="I35" s="35">
        <f>SUM('By Lot'!I1022,'By Lot'!I1039)</f>
        <v>2</v>
      </c>
      <c r="J35" s="35">
        <f>SUM('By Lot'!J1022,'By Lot'!J1039)</f>
        <v>1</v>
      </c>
      <c r="K35" s="35">
        <f>SUM('By Lot'!K1022,'By Lot'!K1039)</f>
        <v>2</v>
      </c>
      <c r="L35" s="35">
        <f>SUM('By Lot'!L1022,'By Lot'!L1039)</f>
        <v>2</v>
      </c>
      <c r="M35" s="36">
        <f>SUM('By Lot'!M1022,'By Lot'!M1039)</f>
        <v>5</v>
      </c>
      <c r="N35" s="37">
        <f t="shared" si="0"/>
        <v>1</v>
      </c>
      <c r="O35" s="38">
        <f t="shared" si="1"/>
        <v>9</v>
      </c>
      <c r="P35" s="39">
        <f t="shared" si="2"/>
        <v>0.9</v>
      </c>
    </row>
    <row r="36" spans="1:16" ht="11.25">
      <c r="A36" s="5"/>
      <c r="B36" s="33" t="s">
        <v>254</v>
      </c>
      <c r="C36" s="33">
        <f>SUM('By Lot'!C1023,'By Lot'!C1040)</f>
        <v>7</v>
      </c>
      <c r="D36" s="34">
        <f>SUM('By Lot'!D1023,'By Lot'!D1040)</f>
        <v>3</v>
      </c>
      <c r="E36" s="35">
        <f>SUM('By Lot'!E1023,'By Lot'!E1040)</f>
        <v>1</v>
      </c>
      <c r="F36" s="35">
        <f>SUM('By Lot'!F1023,'By Lot'!F1040)</f>
        <v>1</v>
      </c>
      <c r="G36" s="35">
        <f>SUM('By Lot'!G1023,'By Lot'!G1040)</f>
        <v>1</v>
      </c>
      <c r="H36" s="35">
        <f>SUM('By Lot'!H1023,'By Lot'!H1040)</f>
        <v>2</v>
      </c>
      <c r="I36" s="35">
        <f>SUM('By Lot'!I1023,'By Lot'!I1040)</f>
        <v>1</v>
      </c>
      <c r="J36" s="35">
        <f>SUM('By Lot'!J1023,'By Lot'!J1040)</f>
        <v>2</v>
      </c>
      <c r="K36" s="35">
        <f>SUM('By Lot'!K1023,'By Lot'!K1040)</f>
        <v>1</v>
      </c>
      <c r="L36" s="35">
        <f>SUM('By Lot'!L1023,'By Lot'!L1040)</f>
        <v>1</v>
      </c>
      <c r="M36" s="36">
        <f>SUM('By Lot'!M1023,'By Lot'!M1040)</f>
        <v>3</v>
      </c>
      <c r="N36" s="37">
        <f t="shared" si="0"/>
        <v>1</v>
      </c>
      <c r="O36" s="38">
        <f t="shared" si="1"/>
        <v>6</v>
      </c>
      <c r="P36" s="39">
        <f t="shared" si="2"/>
        <v>0.8571428571428571</v>
      </c>
    </row>
    <row r="37" spans="1:16" ht="11.25">
      <c r="A37" s="5"/>
      <c r="B37" s="33" t="s">
        <v>255</v>
      </c>
      <c r="C37" s="33"/>
      <c r="D37" s="34"/>
      <c r="E37" s="35"/>
      <c r="F37" s="35"/>
      <c r="G37" s="35"/>
      <c r="H37" s="35"/>
      <c r="I37" s="35"/>
      <c r="J37" s="35"/>
      <c r="K37" s="35"/>
      <c r="L37" s="35"/>
      <c r="M37" s="36"/>
      <c r="N37" s="37"/>
      <c r="O37" s="38"/>
      <c r="P37" s="39"/>
    </row>
    <row r="38" spans="1:16" ht="11.25">
      <c r="A38" s="5"/>
      <c r="B38" s="33" t="s">
        <v>5</v>
      </c>
      <c r="C38" s="33">
        <f>SUM('By Lot'!C1025,'By Lot'!C1042)</f>
        <v>1</v>
      </c>
      <c r="D38" s="34">
        <f>SUM('By Lot'!D1025,'By Lot'!D1042)</f>
        <v>1</v>
      </c>
      <c r="E38" s="35">
        <f>SUM('By Lot'!E1025,'By Lot'!E1042)</f>
        <v>1</v>
      </c>
      <c r="F38" s="35">
        <f>SUM('By Lot'!F1025,'By Lot'!F1042)</f>
        <v>1</v>
      </c>
      <c r="G38" s="35">
        <f>SUM('By Lot'!G1025,'By Lot'!G1042)</f>
        <v>1</v>
      </c>
      <c r="H38" s="35">
        <f>SUM('By Lot'!H1025,'By Lot'!H1042)</f>
        <v>1</v>
      </c>
      <c r="I38" s="35">
        <f>SUM('By Lot'!I1025,'By Lot'!I1042)</f>
        <v>1</v>
      </c>
      <c r="J38" s="35">
        <f>SUM('By Lot'!J1025,'By Lot'!J1042)</f>
        <v>1</v>
      </c>
      <c r="K38" s="35">
        <f>SUM('By Lot'!K1025,'By Lot'!K1042)</f>
        <v>1</v>
      </c>
      <c r="L38" s="35">
        <f>SUM('By Lot'!L1025,'By Lot'!L1042)</f>
        <v>1</v>
      </c>
      <c r="M38" s="36">
        <f>SUM('By Lot'!M1025,'By Lot'!M1042)</f>
        <v>1</v>
      </c>
      <c r="N38" s="37">
        <f t="shared" si="0"/>
        <v>1</v>
      </c>
      <c r="O38" s="38">
        <f t="shared" si="1"/>
        <v>0</v>
      </c>
      <c r="P38" s="39">
        <f t="shared" si="2"/>
        <v>0</v>
      </c>
    </row>
    <row r="39" spans="1:16" ht="11.25">
      <c r="A39" s="40"/>
      <c r="B39" s="41" t="s">
        <v>6</v>
      </c>
      <c r="C39" s="41">
        <f aca="true" t="shared" si="5" ref="C39:M39">SUM(C29:C38)</f>
        <v>445</v>
      </c>
      <c r="D39" s="42">
        <f t="shared" si="5"/>
        <v>272</v>
      </c>
      <c r="E39" s="43">
        <f t="shared" si="5"/>
        <v>123</v>
      </c>
      <c r="F39" s="43">
        <f t="shared" si="5"/>
        <v>78</v>
      </c>
      <c r="G39" s="43">
        <f t="shared" si="5"/>
        <v>67</v>
      </c>
      <c r="H39" s="43">
        <f t="shared" si="5"/>
        <v>82</v>
      </c>
      <c r="I39" s="43">
        <f t="shared" si="5"/>
        <v>91</v>
      </c>
      <c r="J39" s="43">
        <f t="shared" si="5"/>
        <v>79</v>
      </c>
      <c r="K39" s="43">
        <f t="shared" si="5"/>
        <v>94</v>
      </c>
      <c r="L39" s="43">
        <f t="shared" si="5"/>
        <v>154</v>
      </c>
      <c r="M39" s="44">
        <f t="shared" si="5"/>
        <v>268</v>
      </c>
      <c r="N39" s="45">
        <f t="shared" si="0"/>
        <v>67</v>
      </c>
      <c r="O39" s="46">
        <f t="shared" si="1"/>
        <v>378</v>
      </c>
      <c r="P39" s="47">
        <f t="shared" si="2"/>
        <v>0.849438202247191</v>
      </c>
    </row>
    <row r="40" spans="1:16" ht="11.25">
      <c r="A40" s="32" t="s">
        <v>277</v>
      </c>
      <c r="B40" s="33" t="s">
        <v>0</v>
      </c>
      <c r="C40" s="33"/>
      <c r="D40" s="34"/>
      <c r="E40" s="35"/>
      <c r="F40" s="35"/>
      <c r="G40" s="35"/>
      <c r="H40" s="35"/>
      <c r="I40" s="35"/>
      <c r="J40" s="35"/>
      <c r="K40" s="35"/>
      <c r="L40" s="35"/>
      <c r="M40" s="36"/>
      <c r="N40" s="37"/>
      <c r="O40" s="38"/>
      <c r="P40" s="39"/>
    </row>
    <row r="41" spans="1:16" ht="11.25">
      <c r="A41" s="5" t="s">
        <v>278</v>
      </c>
      <c r="B41" s="33" t="s">
        <v>1</v>
      </c>
      <c r="C41" s="33">
        <f>SUM('By Lot'!C1062,'By Lot'!C1079,'By Lot'!C1096)</f>
        <v>151</v>
      </c>
      <c r="D41" s="34">
        <f>SUM('By Lot'!D1062,'By Lot'!D1079,'By Lot'!D1096)</f>
        <v>140</v>
      </c>
      <c r="E41" s="35">
        <f>SUM('By Lot'!E1062,'By Lot'!E1079,'By Lot'!E1096)</f>
        <v>117</v>
      </c>
      <c r="F41" s="35">
        <f>SUM('By Lot'!F1062,'By Lot'!F1079,'By Lot'!F1096)</f>
        <v>107</v>
      </c>
      <c r="G41" s="35">
        <f>SUM('By Lot'!G1062,'By Lot'!G1079,'By Lot'!G1096)</f>
        <v>98</v>
      </c>
      <c r="H41" s="35">
        <f>SUM('By Lot'!H1062,'By Lot'!H1079,'By Lot'!H1096)</f>
        <v>97</v>
      </c>
      <c r="I41" s="35">
        <f>SUM('By Lot'!I1062,'By Lot'!I1079,'By Lot'!I1096)</f>
        <v>102</v>
      </c>
      <c r="J41" s="35">
        <f>SUM('By Lot'!J1062,'By Lot'!J1079,'By Lot'!J1096)</f>
        <v>99</v>
      </c>
      <c r="K41" s="35">
        <f>SUM('By Lot'!K1062,'By Lot'!K1079,'By Lot'!K1096)</f>
        <v>101</v>
      </c>
      <c r="L41" s="35">
        <f>SUM('By Lot'!L1062,'By Lot'!L1079,'By Lot'!L1096)</f>
        <v>107</v>
      </c>
      <c r="M41" s="36">
        <f>SUM('By Lot'!M1062,'By Lot'!M1079,'By Lot'!M1096)</f>
        <v>120</v>
      </c>
      <c r="N41" s="37">
        <f t="shared" si="0"/>
        <v>97</v>
      </c>
      <c r="O41" s="38">
        <f t="shared" si="1"/>
        <v>54</v>
      </c>
      <c r="P41" s="39">
        <f t="shared" si="2"/>
        <v>0.3576158940397351</v>
      </c>
    </row>
    <row r="42" spans="1:16" ht="11.25">
      <c r="A42" s="5" t="s">
        <v>203</v>
      </c>
      <c r="B42" s="33" t="s">
        <v>2</v>
      </c>
      <c r="C42" s="33">
        <f>SUM('By Lot'!C1063,'By Lot'!C1080,'By Lot'!C1097)</f>
        <v>5</v>
      </c>
      <c r="D42" s="34">
        <f>SUM('By Lot'!D1063,'By Lot'!D1080,'By Lot'!D1097)</f>
        <v>5</v>
      </c>
      <c r="E42" s="35">
        <f>SUM('By Lot'!E1063,'By Lot'!E1080,'By Lot'!E1097)</f>
        <v>5</v>
      </c>
      <c r="F42" s="35">
        <f>SUM('By Lot'!F1063,'By Lot'!F1080,'By Lot'!F1097)</f>
        <v>5</v>
      </c>
      <c r="G42" s="35">
        <f>SUM('By Lot'!G1063,'By Lot'!G1080,'By Lot'!G1097)</f>
        <v>5</v>
      </c>
      <c r="H42" s="35">
        <f>SUM('By Lot'!H1063,'By Lot'!H1080,'By Lot'!H1097)</f>
        <v>5</v>
      </c>
      <c r="I42" s="35">
        <f>SUM('By Lot'!I1063,'By Lot'!I1080,'By Lot'!I1097)</f>
        <v>5</v>
      </c>
      <c r="J42" s="35">
        <f>SUM('By Lot'!J1063,'By Lot'!J1080,'By Lot'!J1097)</f>
        <v>5</v>
      </c>
      <c r="K42" s="35">
        <f>SUM('By Lot'!K1063,'By Lot'!K1080,'By Lot'!K1097)</f>
        <v>5</v>
      </c>
      <c r="L42" s="35">
        <f>SUM('By Lot'!L1063,'By Lot'!L1080,'By Lot'!L1097)</f>
        <v>4</v>
      </c>
      <c r="M42" s="36">
        <f>SUM('By Lot'!M1063,'By Lot'!M1080,'By Lot'!M1097)</f>
        <v>4</v>
      </c>
      <c r="N42" s="37">
        <f t="shared" si="0"/>
        <v>4</v>
      </c>
      <c r="O42" s="38">
        <f t="shared" si="1"/>
        <v>1</v>
      </c>
      <c r="P42" s="39">
        <f t="shared" si="2"/>
        <v>0.2</v>
      </c>
    </row>
    <row r="43" spans="1:16" ht="11.25">
      <c r="A43" s="5" t="s">
        <v>216</v>
      </c>
      <c r="B43" s="33" t="s">
        <v>449</v>
      </c>
      <c r="C43" s="33"/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7"/>
      <c r="O43" s="38"/>
      <c r="P43" s="39"/>
    </row>
    <row r="44" spans="1:16" ht="11.25">
      <c r="A44" s="5"/>
      <c r="B44" s="33" t="s">
        <v>4</v>
      </c>
      <c r="C44" s="33">
        <f>SUM('By Lot'!C1066,'By Lot'!C1083,'By Lot'!C1100)</f>
        <v>3</v>
      </c>
      <c r="D44" s="34">
        <f>SUM('By Lot'!D1066,'By Lot'!D1083,'By Lot'!D1100)</f>
        <v>3</v>
      </c>
      <c r="E44" s="35">
        <f>SUM('By Lot'!E1066,'By Lot'!E1083,'By Lot'!E1100)</f>
        <v>3</v>
      </c>
      <c r="F44" s="35">
        <f>SUM('By Lot'!F1066,'By Lot'!F1083,'By Lot'!F1100)</f>
        <v>3</v>
      </c>
      <c r="G44" s="35">
        <f>SUM('By Lot'!G1066,'By Lot'!G1083,'By Lot'!G1100)</f>
        <v>3</v>
      </c>
      <c r="H44" s="35">
        <f>SUM('By Lot'!H1066,'By Lot'!H1083,'By Lot'!H1100)</f>
        <v>3</v>
      </c>
      <c r="I44" s="35">
        <f>SUM('By Lot'!I1066,'By Lot'!I1083,'By Lot'!I1100)</f>
        <v>3</v>
      </c>
      <c r="J44" s="35">
        <f>SUM('By Lot'!J1066,'By Lot'!J1083,'By Lot'!J1100)</f>
        <v>3</v>
      </c>
      <c r="K44" s="35">
        <f>SUM('By Lot'!K1066,'By Lot'!K1083,'By Lot'!K1100)</f>
        <v>3</v>
      </c>
      <c r="L44" s="35">
        <f>SUM('By Lot'!L1066,'By Lot'!L1083,'By Lot'!L1100)</f>
        <v>3</v>
      </c>
      <c r="M44" s="36">
        <f>SUM('By Lot'!M1066,'By Lot'!M1083,'By Lot'!M1100)</f>
        <v>3</v>
      </c>
      <c r="N44" s="37">
        <f t="shared" si="0"/>
        <v>3</v>
      </c>
      <c r="O44" s="38">
        <f t="shared" si="1"/>
        <v>0</v>
      </c>
      <c r="P44" s="39">
        <f t="shared" si="2"/>
        <v>0</v>
      </c>
    </row>
    <row r="45" spans="1:16" ht="11.25">
      <c r="A45" s="5"/>
      <c r="B45" s="33" t="s">
        <v>89</v>
      </c>
      <c r="C45" s="33">
        <f>SUM('By Lot'!C1067:C1072,'By Lot'!C1084:C1089,'By Lot'!C1101:C1106)</f>
        <v>2</v>
      </c>
      <c r="D45" s="34">
        <f>SUM('By Lot'!D1067:D1072,'By Lot'!D1084:D1089,'By Lot'!D1101:D1106)</f>
        <v>2</v>
      </c>
      <c r="E45" s="35">
        <f>SUM('By Lot'!E1067:E1072,'By Lot'!E1084:E1089,'By Lot'!E1101:E1106)</f>
        <v>2</v>
      </c>
      <c r="F45" s="35">
        <f>SUM('By Lot'!F1067:F1072,'By Lot'!F1084:F1089,'By Lot'!F1101:F1106)</f>
        <v>1</v>
      </c>
      <c r="G45" s="35">
        <f>SUM('By Lot'!G1067:G1072,'By Lot'!G1084:G1089,'By Lot'!G1101:G1106)</f>
        <v>1</v>
      </c>
      <c r="H45" s="35">
        <f>SUM('By Lot'!H1067:H1072,'By Lot'!H1084:H1089,'By Lot'!H1101:H1106)</f>
        <v>1</v>
      </c>
      <c r="I45" s="35">
        <f>SUM('By Lot'!I1067:I1072,'By Lot'!I1084:I1089,'By Lot'!I1101:I1106)</f>
        <v>1</v>
      </c>
      <c r="J45" s="35">
        <f>SUM('By Lot'!J1067:J1072,'By Lot'!J1084:J1089,'By Lot'!J1101:J1106)</f>
        <v>1</v>
      </c>
      <c r="K45" s="35">
        <f>SUM('By Lot'!K1067:K1072,'By Lot'!K1084:K1089,'By Lot'!K1101:K1106)</f>
        <v>1</v>
      </c>
      <c r="L45" s="35">
        <f>SUM('By Lot'!L1067:L1072,'By Lot'!L1084:L1089,'By Lot'!L1101:L1106)</f>
        <v>1</v>
      </c>
      <c r="M45" s="36">
        <f>SUM('By Lot'!M1067:M1072,'By Lot'!M1084:M1089,'By Lot'!M1101:M1106)</f>
        <v>2</v>
      </c>
      <c r="N45" s="37">
        <f t="shared" si="0"/>
        <v>1</v>
      </c>
      <c r="O45" s="38">
        <f t="shared" si="1"/>
        <v>1</v>
      </c>
      <c r="P45" s="39">
        <f t="shared" si="2"/>
        <v>0.5</v>
      </c>
    </row>
    <row r="46" spans="1:16" ht="11.25">
      <c r="A46" s="5"/>
      <c r="B46" s="33" t="s">
        <v>93</v>
      </c>
      <c r="C46" s="33">
        <f>SUM('By Lot'!C1073,'By Lot'!C1090,'By Lot'!C1107)</f>
        <v>3</v>
      </c>
      <c r="D46" s="34">
        <f>SUM('By Lot'!D1073,'By Lot'!D1090,'By Lot'!D1107)</f>
        <v>3</v>
      </c>
      <c r="E46" s="35">
        <f>SUM('By Lot'!E1073,'By Lot'!E1090,'By Lot'!E1107)</f>
        <v>3</v>
      </c>
      <c r="F46" s="35">
        <f>SUM('By Lot'!F1073,'By Lot'!F1090,'By Lot'!F1107)</f>
        <v>3</v>
      </c>
      <c r="G46" s="35">
        <f>SUM('By Lot'!G1073,'By Lot'!G1090,'By Lot'!G1107)</f>
        <v>3</v>
      </c>
      <c r="H46" s="35">
        <f>SUM('By Lot'!H1073,'By Lot'!H1090,'By Lot'!H1107)</f>
        <v>3</v>
      </c>
      <c r="I46" s="35">
        <f>SUM('By Lot'!I1073,'By Lot'!I1090,'By Lot'!I1107)</f>
        <v>3</v>
      </c>
      <c r="J46" s="35">
        <f>SUM('By Lot'!J1073,'By Lot'!J1090,'By Lot'!J1107)</f>
        <v>3</v>
      </c>
      <c r="K46" s="35">
        <f>SUM('By Lot'!K1073,'By Lot'!K1090,'By Lot'!K1107)</f>
        <v>3</v>
      </c>
      <c r="L46" s="35">
        <f>SUM('By Lot'!L1073,'By Lot'!L1090,'By Lot'!L1107)</f>
        <v>3</v>
      </c>
      <c r="M46" s="36">
        <f>SUM('By Lot'!M1073,'By Lot'!M1090,'By Lot'!M1107)</f>
        <v>3</v>
      </c>
      <c r="N46" s="37">
        <f t="shared" si="0"/>
        <v>3</v>
      </c>
      <c r="O46" s="38">
        <f t="shared" si="1"/>
        <v>0</v>
      </c>
      <c r="P46" s="39">
        <f t="shared" si="2"/>
        <v>0</v>
      </c>
    </row>
    <row r="47" spans="1:16" ht="11.25">
      <c r="A47" s="5"/>
      <c r="B47" s="33" t="s">
        <v>254</v>
      </c>
      <c r="C47" s="33"/>
      <c r="D47" s="34"/>
      <c r="E47" s="35"/>
      <c r="F47" s="35"/>
      <c r="G47" s="35"/>
      <c r="H47" s="35"/>
      <c r="I47" s="35"/>
      <c r="J47" s="35"/>
      <c r="K47" s="35"/>
      <c r="L47" s="35"/>
      <c r="M47" s="36"/>
      <c r="N47" s="37"/>
      <c r="O47" s="38"/>
      <c r="P47" s="39"/>
    </row>
    <row r="48" spans="1:16" ht="11.25">
      <c r="A48" s="5"/>
      <c r="B48" s="33" t="s">
        <v>255</v>
      </c>
      <c r="C48" s="33">
        <f>SUM('By Lot'!C1075,'By Lot'!C1092,'By Lot'!C1109)</f>
        <v>1</v>
      </c>
      <c r="D48" s="34">
        <f>SUM('By Lot'!D1075,'By Lot'!D1092,'By Lot'!D1109)</f>
        <v>1</v>
      </c>
      <c r="E48" s="35">
        <f>SUM('By Lot'!E1075,'By Lot'!E1092,'By Lot'!E1109)</f>
        <v>1</v>
      </c>
      <c r="F48" s="35">
        <f>SUM('By Lot'!F1075,'By Lot'!F1092,'By Lot'!F1109)</f>
        <v>1</v>
      </c>
      <c r="G48" s="35">
        <f>SUM('By Lot'!G1075,'By Lot'!G1092,'By Lot'!G1109)</f>
        <v>1</v>
      </c>
      <c r="H48" s="35">
        <f>SUM('By Lot'!H1075,'By Lot'!H1092,'By Lot'!H1109)</f>
        <v>1</v>
      </c>
      <c r="I48" s="35">
        <f>SUM('By Lot'!I1075,'By Lot'!I1092,'By Lot'!I1109)</f>
        <v>1</v>
      </c>
      <c r="J48" s="35">
        <f>SUM('By Lot'!J1075,'By Lot'!J1092,'By Lot'!J1109)</f>
        <v>1</v>
      </c>
      <c r="K48" s="35">
        <f>SUM('By Lot'!K1075,'By Lot'!K1092,'By Lot'!K1109)</f>
        <v>1</v>
      </c>
      <c r="L48" s="35">
        <f>SUM('By Lot'!L1075,'By Lot'!L1092,'By Lot'!L1109)</f>
        <v>1</v>
      </c>
      <c r="M48" s="36">
        <f>SUM('By Lot'!M1075,'By Lot'!M1092,'By Lot'!M1109)</f>
        <v>1</v>
      </c>
      <c r="N48" s="37">
        <f t="shared" si="0"/>
        <v>1</v>
      </c>
      <c r="O48" s="38">
        <f t="shared" si="1"/>
        <v>0</v>
      </c>
      <c r="P48" s="39">
        <f t="shared" si="2"/>
        <v>0</v>
      </c>
    </row>
    <row r="49" spans="1:16" ht="11.25">
      <c r="A49" s="5"/>
      <c r="B49" s="33" t="s">
        <v>5</v>
      </c>
      <c r="C49" s="33">
        <f>SUM('By Lot'!C1076,'By Lot'!C1093,'By Lot'!C1110)</f>
        <v>1</v>
      </c>
      <c r="D49" s="34">
        <f>SUM('By Lot'!D1076,'By Lot'!D1093,'By Lot'!D1110)</f>
        <v>1</v>
      </c>
      <c r="E49" s="35">
        <f>SUM('By Lot'!E1076,'By Lot'!E1093,'By Lot'!E1110)</f>
        <v>1</v>
      </c>
      <c r="F49" s="35">
        <f>SUM('By Lot'!F1076,'By Lot'!F1093,'By Lot'!F1110)</f>
        <v>1</v>
      </c>
      <c r="G49" s="35">
        <f>SUM('By Lot'!G1076,'By Lot'!G1093,'By Lot'!G1110)</f>
        <v>1</v>
      </c>
      <c r="H49" s="35">
        <f>SUM('By Lot'!H1076,'By Lot'!H1093,'By Lot'!H1110)</f>
        <v>1</v>
      </c>
      <c r="I49" s="35">
        <f>SUM('By Lot'!I1076,'By Lot'!I1093,'By Lot'!I1110)</f>
        <v>1</v>
      </c>
      <c r="J49" s="35">
        <f>SUM('By Lot'!J1076,'By Lot'!J1093,'By Lot'!J1110)</f>
        <v>1</v>
      </c>
      <c r="K49" s="35">
        <f>SUM('By Lot'!K1076,'By Lot'!K1093,'By Lot'!K1110)</f>
        <v>1</v>
      </c>
      <c r="L49" s="35">
        <f>SUM('By Lot'!L1076,'By Lot'!L1093,'By Lot'!L1110)</f>
        <v>1</v>
      </c>
      <c r="M49" s="36">
        <f>SUM('By Lot'!M1076,'By Lot'!M1093,'By Lot'!M1110)</f>
        <v>1</v>
      </c>
      <c r="N49" s="37">
        <f t="shared" si="0"/>
        <v>1</v>
      </c>
      <c r="O49" s="38">
        <f t="shared" si="1"/>
        <v>0</v>
      </c>
      <c r="P49" s="39">
        <f t="shared" si="2"/>
        <v>0</v>
      </c>
    </row>
    <row r="50" spans="1:16" ht="11.25">
      <c r="A50" s="40"/>
      <c r="B50" s="41" t="s">
        <v>6</v>
      </c>
      <c r="C50" s="41">
        <f aca="true" t="shared" si="6" ref="C50:M50">SUM(C40:C49)</f>
        <v>166</v>
      </c>
      <c r="D50" s="42">
        <f t="shared" si="6"/>
        <v>155</v>
      </c>
      <c r="E50" s="43">
        <f t="shared" si="6"/>
        <v>132</v>
      </c>
      <c r="F50" s="43">
        <f t="shared" si="6"/>
        <v>121</v>
      </c>
      <c r="G50" s="43">
        <f t="shared" si="6"/>
        <v>112</v>
      </c>
      <c r="H50" s="43">
        <f t="shared" si="6"/>
        <v>111</v>
      </c>
      <c r="I50" s="43">
        <f t="shared" si="6"/>
        <v>116</v>
      </c>
      <c r="J50" s="43">
        <f t="shared" si="6"/>
        <v>113</v>
      </c>
      <c r="K50" s="43">
        <f t="shared" si="6"/>
        <v>115</v>
      </c>
      <c r="L50" s="43">
        <f t="shared" si="6"/>
        <v>120</v>
      </c>
      <c r="M50" s="44">
        <f t="shared" si="6"/>
        <v>134</v>
      </c>
      <c r="N50" s="45">
        <f t="shared" si="0"/>
        <v>111</v>
      </c>
      <c r="O50" s="46">
        <f t="shared" si="1"/>
        <v>55</v>
      </c>
      <c r="P50" s="47">
        <f t="shared" si="2"/>
        <v>0.3313253012048193</v>
      </c>
    </row>
    <row r="51" spans="1:16" ht="11.25">
      <c r="A51" s="32" t="s">
        <v>154</v>
      </c>
      <c r="B51" s="33" t="s">
        <v>0</v>
      </c>
      <c r="C51" s="33">
        <f>SUM('By Lot'!C1384,'By Lot'!C1401,'By Lot'!C1418,'By Lot'!C1435,'By Lot'!C1452,'By Lot'!C1469)</f>
        <v>271</v>
      </c>
      <c r="D51" s="34">
        <f>SUM('By Lot'!D1384,'By Lot'!D1401,'By Lot'!D1418,'By Lot'!D1435,'By Lot'!D1452,'By Lot'!D1469)</f>
        <v>226</v>
      </c>
      <c r="E51" s="35">
        <f>SUM('By Lot'!E1384,'By Lot'!E1401,'By Lot'!E1418,'By Lot'!E1435,'By Lot'!E1452,'By Lot'!E1469)</f>
        <v>175</v>
      </c>
      <c r="F51" s="35">
        <f>SUM('By Lot'!F1384,'By Lot'!F1401,'By Lot'!F1418,'By Lot'!F1435,'By Lot'!F1452,'By Lot'!F1469)</f>
        <v>96</v>
      </c>
      <c r="G51" s="35">
        <f>SUM('By Lot'!G1384,'By Lot'!G1401,'By Lot'!G1418,'By Lot'!G1435,'By Lot'!G1452,'By Lot'!G1469)</f>
        <v>55</v>
      </c>
      <c r="H51" s="35">
        <f>SUM('By Lot'!H1384,'By Lot'!H1401,'By Lot'!H1418,'By Lot'!H1435,'By Lot'!H1452,'By Lot'!H1469)</f>
        <v>37</v>
      </c>
      <c r="I51" s="35">
        <f>SUM('By Lot'!I1384,'By Lot'!I1401,'By Lot'!I1418,'By Lot'!I1435,'By Lot'!I1452,'By Lot'!I1469)</f>
        <v>38</v>
      </c>
      <c r="J51" s="35">
        <f>SUM('By Lot'!J1384,'By Lot'!J1401,'By Lot'!J1418,'By Lot'!J1435,'By Lot'!J1452,'By Lot'!J1469)</f>
        <v>42</v>
      </c>
      <c r="K51" s="35">
        <f>SUM('By Lot'!K1384,'By Lot'!K1401,'By Lot'!K1418,'By Lot'!K1435,'By Lot'!K1452,'By Lot'!K1469)</f>
        <v>47</v>
      </c>
      <c r="L51" s="35">
        <f>SUM('By Lot'!L1384,'By Lot'!L1401,'By Lot'!L1418,'By Lot'!L1435,'By Lot'!L1452,'By Lot'!L1469)</f>
        <v>70</v>
      </c>
      <c r="M51" s="36">
        <f>SUM('By Lot'!M1384,'By Lot'!M1401,'By Lot'!M1418,'By Lot'!M1435,'By Lot'!M1452,'By Lot'!M1469)</f>
        <v>55</v>
      </c>
      <c r="N51" s="37">
        <f t="shared" si="0"/>
        <v>37</v>
      </c>
      <c r="O51" s="38">
        <f t="shared" si="1"/>
        <v>234</v>
      </c>
      <c r="P51" s="39">
        <f t="shared" si="2"/>
        <v>0.8634686346863468</v>
      </c>
    </row>
    <row r="52" spans="1:16" ht="11.25">
      <c r="A52" s="5"/>
      <c r="B52" s="33" t="s">
        <v>1</v>
      </c>
      <c r="C52" s="33">
        <f>SUM('By Lot'!C1385,'By Lot'!C1402,'By Lot'!C1419,'By Lot'!C1436,'By Lot'!C1453,'By Lot'!C1470)</f>
        <v>303</v>
      </c>
      <c r="D52" s="34">
        <f>SUM('By Lot'!D1385,'By Lot'!D1402,'By Lot'!D1419,'By Lot'!D1436,'By Lot'!D1453,'By Lot'!D1470)</f>
        <v>119</v>
      </c>
      <c r="E52" s="35">
        <f>SUM('By Lot'!E1385,'By Lot'!E1402,'By Lot'!E1419,'By Lot'!E1436,'By Lot'!E1453,'By Lot'!E1470)</f>
        <v>11</v>
      </c>
      <c r="F52" s="35">
        <f>SUM('By Lot'!F1385,'By Lot'!F1402,'By Lot'!F1419,'By Lot'!F1436,'By Lot'!F1453,'By Lot'!F1470)</f>
        <v>0</v>
      </c>
      <c r="G52" s="35">
        <f>SUM('By Lot'!G1385,'By Lot'!G1402,'By Lot'!G1419,'By Lot'!G1436,'By Lot'!G1453,'By Lot'!G1470)</f>
        <v>0</v>
      </c>
      <c r="H52" s="35">
        <f>SUM('By Lot'!H1385,'By Lot'!H1402,'By Lot'!H1419,'By Lot'!H1436,'By Lot'!H1453,'By Lot'!H1470)</f>
        <v>1</v>
      </c>
      <c r="I52" s="35">
        <f>SUM('By Lot'!I1385,'By Lot'!I1402,'By Lot'!I1419,'By Lot'!I1436,'By Lot'!I1453,'By Lot'!I1470)</f>
        <v>4</v>
      </c>
      <c r="J52" s="35">
        <f>SUM('By Lot'!J1385,'By Lot'!J1402,'By Lot'!J1419,'By Lot'!J1436,'By Lot'!J1453,'By Lot'!J1470)</f>
        <v>4</v>
      </c>
      <c r="K52" s="35">
        <f>SUM('By Lot'!K1385,'By Lot'!K1402,'By Lot'!K1419,'By Lot'!K1436,'By Lot'!K1453,'By Lot'!K1470)</f>
        <v>25</v>
      </c>
      <c r="L52" s="35">
        <f>SUM('By Lot'!L1385,'By Lot'!L1402,'By Lot'!L1419,'By Lot'!L1436,'By Lot'!L1453,'By Lot'!L1470)</f>
        <v>64</v>
      </c>
      <c r="M52" s="36">
        <f>SUM('By Lot'!M1385,'By Lot'!M1402,'By Lot'!M1419,'By Lot'!M1436,'By Lot'!M1453,'By Lot'!M1470)</f>
        <v>155</v>
      </c>
      <c r="N52" s="37">
        <f t="shared" si="0"/>
        <v>0</v>
      </c>
      <c r="O52" s="38">
        <f t="shared" si="1"/>
        <v>303</v>
      </c>
      <c r="P52" s="39">
        <f t="shared" si="2"/>
        <v>1</v>
      </c>
    </row>
    <row r="53" spans="1:16" ht="11.25">
      <c r="A53" s="5"/>
      <c r="B53" s="33" t="s">
        <v>2</v>
      </c>
      <c r="C53" s="33"/>
      <c r="D53" s="34"/>
      <c r="E53" s="35"/>
      <c r="F53" s="35"/>
      <c r="G53" s="35"/>
      <c r="H53" s="35"/>
      <c r="I53" s="35"/>
      <c r="J53" s="35"/>
      <c r="K53" s="35"/>
      <c r="L53" s="35"/>
      <c r="M53" s="36"/>
      <c r="N53" s="37"/>
      <c r="O53" s="38"/>
      <c r="P53" s="39"/>
    </row>
    <row r="54" spans="1:16" ht="11.25">
      <c r="A54" s="5"/>
      <c r="B54" s="33" t="s">
        <v>449</v>
      </c>
      <c r="C54" s="33">
        <f>SUM('By Lot'!C1387:C1388,'By Lot'!C1404:C1405,'By Lot'!C1421:C1422,'By Lot'!C1438:C1439,'By Lot'!C1455:C1456,'By Lot'!C1472:C1473)</f>
        <v>210</v>
      </c>
      <c r="D54" s="34">
        <f>SUM('By Lot'!D1387:D1388,'By Lot'!D1404:D1405,'By Lot'!D1421:D1422,'By Lot'!D1438:D1439,'By Lot'!D1455:D1456,'By Lot'!D1472:D1473)</f>
        <v>131</v>
      </c>
      <c r="E54" s="35">
        <f>SUM('By Lot'!E1387:E1388,'By Lot'!E1404:E1405,'By Lot'!E1421:E1422,'By Lot'!E1438:E1439,'By Lot'!E1455:E1456,'By Lot'!E1472:E1473)</f>
        <v>98</v>
      </c>
      <c r="F54" s="35">
        <f>SUM('By Lot'!F1387:F1388,'By Lot'!F1404:F1405,'By Lot'!F1421:F1422,'By Lot'!F1438:F1439,'By Lot'!F1455:F1456,'By Lot'!F1472:F1473)</f>
        <v>52</v>
      </c>
      <c r="G54" s="35">
        <f>SUM('By Lot'!G1387:G1388,'By Lot'!G1404:G1405,'By Lot'!G1421:G1422,'By Lot'!G1438:G1439,'By Lot'!G1455:G1456,'By Lot'!G1472:G1473)</f>
        <v>19</v>
      </c>
      <c r="H54" s="35">
        <f>SUM('By Lot'!H1387:H1388,'By Lot'!H1404:H1405,'By Lot'!H1421:H1422,'By Lot'!H1438:H1439,'By Lot'!H1455:H1456,'By Lot'!H1472:H1473)</f>
        <v>15</v>
      </c>
      <c r="I54" s="35">
        <f>SUM('By Lot'!I1387:I1388,'By Lot'!I1404:I1405,'By Lot'!I1421:I1422,'By Lot'!I1438:I1439,'By Lot'!I1455:I1456,'By Lot'!I1472:I1473)</f>
        <v>21</v>
      </c>
      <c r="J54" s="35">
        <f>SUM('By Lot'!J1387:J1388,'By Lot'!J1404:J1405,'By Lot'!J1421:J1422,'By Lot'!J1438:J1439,'By Lot'!J1455:J1456,'By Lot'!J1472:J1473)</f>
        <v>31</v>
      </c>
      <c r="K54" s="35">
        <f>SUM('By Lot'!K1387:K1388,'By Lot'!K1404:K1405,'By Lot'!K1421:K1422,'By Lot'!K1438:K1439,'By Lot'!K1455:K1456,'By Lot'!K1472:K1473)</f>
        <v>48</v>
      </c>
      <c r="L54" s="35">
        <f>SUM('By Lot'!L1387:L1388,'By Lot'!L1404:L1405,'By Lot'!L1421:L1422,'By Lot'!L1438:L1439,'By Lot'!L1455:L1456,'By Lot'!L1472:L1473)</f>
        <v>76</v>
      </c>
      <c r="M54" s="36">
        <f>SUM('By Lot'!M1387:M1388,'By Lot'!M1404:M1405,'By Lot'!M1421:M1422,'By Lot'!M1438:M1439,'By Lot'!M1455:M1456,'By Lot'!M1472:M1473)</f>
        <v>91</v>
      </c>
      <c r="N54" s="37">
        <f t="shared" si="0"/>
        <v>15</v>
      </c>
      <c r="O54" s="38">
        <f t="shared" si="1"/>
        <v>195</v>
      </c>
      <c r="P54" s="39">
        <f t="shared" si="2"/>
        <v>0.9285714285714286</v>
      </c>
    </row>
    <row r="55" spans="1:16" ht="11.25">
      <c r="A55" s="5"/>
      <c r="B55" s="33" t="s">
        <v>4</v>
      </c>
      <c r="C55" s="33"/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7"/>
      <c r="O55" s="38"/>
      <c r="P55" s="39"/>
    </row>
    <row r="56" spans="1:16" ht="11.25">
      <c r="A56" s="5"/>
      <c r="B56" s="33" t="s">
        <v>89</v>
      </c>
      <c r="C56" s="33">
        <f>SUM('By Lot'!C1390:C1395,'By Lot'!C1407:C1412,'By Lot'!C1424:C1429,'By Lot'!C1441:C1446,'By Lot'!C1458:C1463,'By Lot'!C1475:C1480)</f>
        <v>30</v>
      </c>
      <c r="D56" s="34">
        <f>SUM('By Lot'!D1390:D1395,'By Lot'!D1407:D1412,'By Lot'!D1424:D1429,'By Lot'!D1441:D1446,'By Lot'!D1458:D1463,'By Lot'!D1475:D1480)</f>
        <v>24</v>
      </c>
      <c r="E56" s="35">
        <f>SUM('By Lot'!E1390:E1395,'By Lot'!E1407:E1412,'By Lot'!E1424:E1429,'By Lot'!E1441:E1446,'By Lot'!E1458:E1463,'By Lot'!E1475:E1480)</f>
        <v>20</v>
      </c>
      <c r="F56" s="35">
        <f>SUM('By Lot'!F1390:F1395,'By Lot'!F1407:F1412,'By Lot'!F1424:F1429,'By Lot'!F1441:F1446,'By Lot'!F1458:F1463,'By Lot'!F1475:F1480)</f>
        <v>13</v>
      </c>
      <c r="G56" s="35">
        <f>SUM('By Lot'!G1390:G1395,'By Lot'!G1407:G1412,'By Lot'!G1424:G1429,'By Lot'!G1441:G1446,'By Lot'!G1458:G1463,'By Lot'!G1475:G1480)</f>
        <v>14</v>
      </c>
      <c r="H56" s="35">
        <f>SUM('By Lot'!H1390:H1395,'By Lot'!H1407:H1412,'By Lot'!H1424:H1429,'By Lot'!H1441:H1446,'By Lot'!H1458:H1463,'By Lot'!H1475:H1480)</f>
        <v>10</v>
      </c>
      <c r="I56" s="35">
        <f>SUM('By Lot'!I1390:I1395,'By Lot'!I1407:I1412,'By Lot'!I1424:I1429,'By Lot'!I1441:I1446,'By Lot'!I1458:I1463,'By Lot'!I1475:I1480)</f>
        <v>11</v>
      </c>
      <c r="J56" s="35">
        <f>SUM('By Lot'!J1390:J1395,'By Lot'!J1407:J1412,'By Lot'!J1424:J1429,'By Lot'!J1441:J1446,'By Lot'!J1458:J1463,'By Lot'!J1475:J1480)</f>
        <v>11</v>
      </c>
      <c r="K56" s="35">
        <f>SUM('By Lot'!K1390:K1395,'By Lot'!K1407:K1412,'By Lot'!K1424:K1429,'By Lot'!K1441:K1446,'By Lot'!K1458:K1463,'By Lot'!K1475:K1480)</f>
        <v>11</v>
      </c>
      <c r="L56" s="35">
        <f>SUM('By Lot'!L1390:L1395,'By Lot'!L1407:L1412,'By Lot'!L1424:L1429,'By Lot'!L1441:L1446,'By Lot'!L1458:L1463,'By Lot'!L1475:L1480)</f>
        <v>18</v>
      </c>
      <c r="M56" s="36">
        <f>SUM('By Lot'!M1390:M1395,'By Lot'!M1407:M1412,'By Lot'!M1424:M1429,'By Lot'!M1441:M1446,'By Lot'!M1458:M1463,'By Lot'!M1475:M1480)</f>
        <v>17</v>
      </c>
      <c r="N56" s="37">
        <f t="shared" si="0"/>
        <v>10</v>
      </c>
      <c r="O56" s="38">
        <f t="shared" si="1"/>
        <v>20</v>
      </c>
      <c r="P56" s="39">
        <f t="shared" si="2"/>
        <v>0.6666666666666666</v>
      </c>
    </row>
    <row r="57" spans="1:16" ht="11.25">
      <c r="A57" s="5"/>
      <c r="B57" s="33" t="s">
        <v>93</v>
      </c>
      <c r="C57" s="33">
        <f>SUM('By Lot'!C1396,'By Lot'!C1413,'By Lot'!C1430,'By Lot'!C1447,'By Lot'!C1464,'By Lot'!C1481)</f>
        <v>19</v>
      </c>
      <c r="D57" s="34">
        <f>SUM('By Lot'!D1396,'By Lot'!D1413,'By Lot'!D1430,'By Lot'!D1447,'By Lot'!D1464,'By Lot'!D1481)</f>
        <v>17</v>
      </c>
      <c r="E57" s="35">
        <f>SUM('By Lot'!E1396,'By Lot'!E1413,'By Lot'!E1430,'By Lot'!E1447,'By Lot'!E1464,'By Lot'!E1481)</f>
        <v>15</v>
      </c>
      <c r="F57" s="35">
        <f>SUM('By Lot'!F1396,'By Lot'!F1413,'By Lot'!F1430,'By Lot'!F1447,'By Lot'!F1464,'By Lot'!F1481)</f>
        <v>11</v>
      </c>
      <c r="G57" s="35">
        <f>SUM('By Lot'!G1396,'By Lot'!G1413,'By Lot'!G1430,'By Lot'!G1447,'By Lot'!G1464,'By Lot'!G1481)</f>
        <v>5</v>
      </c>
      <c r="H57" s="35">
        <f>SUM('By Lot'!H1396,'By Lot'!H1413,'By Lot'!H1430,'By Lot'!H1447,'By Lot'!H1464,'By Lot'!H1481)</f>
        <v>4</v>
      </c>
      <c r="I57" s="35">
        <f>SUM('By Lot'!I1396,'By Lot'!I1413,'By Lot'!I1430,'By Lot'!I1447,'By Lot'!I1464,'By Lot'!I1481)</f>
        <v>5</v>
      </c>
      <c r="J57" s="35">
        <f>SUM('By Lot'!J1396,'By Lot'!J1413,'By Lot'!J1430,'By Lot'!J1447,'By Lot'!J1464,'By Lot'!J1481)</f>
        <v>5</v>
      </c>
      <c r="K57" s="35">
        <f>SUM('By Lot'!K1396,'By Lot'!K1413,'By Lot'!K1430,'By Lot'!K1447,'By Lot'!K1464,'By Lot'!K1481)</f>
        <v>6</v>
      </c>
      <c r="L57" s="35">
        <f>SUM('By Lot'!L1396,'By Lot'!L1413,'By Lot'!L1430,'By Lot'!L1447,'By Lot'!L1464,'By Lot'!L1481)</f>
        <v>9</v>
      </c>
      <c r="M57" s="36">
        <f>SUM('By Lot'!M1396,'By Lot'!M1413,'By Lot'!M1430,'By Lot'!M1447,'By Lot'!M1464,'By Lot'!M1481)</f>
        <v>11</v>
      </c>
      <c r="N57" s="37">
        <f t="shared" si="0"/>
        <v>4</v>
      </c>
      <c r="O57" s="38">
        <f t="shared" si="1"/>
        <v>15</v>
      </c>
      <c r="P57" s="39">
        <f t="shared" si="2"/>
        <v>0.7894736842105263</v>
      </c>
    </row>
    <row r="58" spans="1:16" ht="11.25">
      <c r="A58" s="5"/>
      <c r="B58" s="33" t="s">
        <v>254</v>
      </c>
      <c r="C58" s="33"/>
      <c r="D58" s="34"/>
      <c r="E58" s="35"/>
      <c r="F58" s="35"/>
      <c r="G58" s="35"/>
      <c r="H58" s="35"/>
      <c r="I58" s="35"/>
      <c r="J58" s="35"/>
      <c r="K58" s="35"/>
      <c r="L58" s="35"/>
      <c r="M58" s="36"/>
      <c r="N58" s="37"/>
      <c r="O58" s="38"/>
      <c r="P58" s="39"/>
    </row>
    <row r="59" spans="1:16" ht="11.25">
      <c r="A59" s="5"/>
      <c r="B59" s="33" t="s">
        <v>255</v>
      </c>
      <c r="C59" s="33"/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7"/>
      <c r="O59" s="38"/>
      <c r="P59" s="39"/>
    </row>
    <row r="60" spans="1:16" ht="11.25">
      <c r="A60" s="5"/>
      <c r="B60" s="33" t="s">
        <v>5</v>
      </c>
      <c r="C60" s="33"/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8"/>
      <c r="P60" s="39"/>
    </row>
    <row r="61" spans="1:16" ht="11.25">
      <c r="A61" s="40"/>
      <c r="B61" s="41" t="s">
        <v>6</v>
      </c>
      <c r="C61" s="41">
        <f aca="true" t="shared" si="7" ref="C61:M61">SUM(C51:C60)</f>
        <v>833</v>
      </c>
      <c r="D61" s="42">
        <f t="shared" si="7"/>
        <v>517</v>
      </c>
      <c r="E61" s="43">
        <f t="shared" si="7"/>
        <v>319</v>
      </c>
      <c r="F61" s="43">
        <f t="shared" si="7"/>
        <v>172</v>
      </c>
      <c r="G61" s="43">
        <f t="shared" si="7"/>
        <v>93</v>
      </c>
      <c r="H61" s="43">
        <f t="shared" si="7"/>
        <v>67</v>
      </c>
      <c r="I61" s="43">
        <f t="shared" si="7"/>
        <v>79</v>
      </c>
      <c r="J61" s="43">
        <f t="shared" si="7"/>
        <v>93</v>
      </c>
      <c r="K61" s="43">
        <f t="shared" si="7"/>
        <v>137</v>
      </c>
      <c r="L61" s="43">
        <f t="shared" si="7"/>
        <v>237</v>
      </c>
      <c r="M61" s="44">
        <f t="shared" si="7"/>
        <v>329</v>
      </c>
      <c r="N61" s="45">
        <f t="shared" si="0"/>
        <v>67</v>
      </c>
      <c r="O61" s="46">
        <f t="shared" si="1"/>
        <v>766</v>
      </c>
      <c r="P61" s="47">
        <f t="shared" si="2"/>
        <v>0.9195678271308524</v>
      </c>
    </row>
    <row r="62" spans="1:16" ht="11.25">
      <c r="A62" s="32" t="s">
        <v>155</v>
      </c>
      <c r="B62" s="33" t="s">
        <v>0</v>
      </c>
      <c r="C62" s="33">
        <f>SUM('By Lot'!C2081,'By Lot'!C2098,'By Lot'!C2115,'By Lot'!C2132,'By Lot'!C2149,'By Lot'!C2166,'By Lot'!C2183,'By Lot'!C2200,'By Lot'!C2217,'By Lot'!C2234,'By Lot'!C2251,'By Lot'!C2268,'By Lot'!C2285,'By Lot'!C2302)</f>
        <v>236</v>
      </c>
      <c r="D62" s="34">
        <f>SUM('By Lot'!D2081,'By Lot'!D2098,'By Lot'!D2115,'By Lot'!D2132,'By Lot'!D2149,'By Lot'!D2166,'By Lot'!D2183,'By Lot'!D2200,'By Lot'!D2217,'By Lot'!D2234,'By Lot'!D2251,'By Lot'!D2268,'By Lot'!D2285,'By Lot'!D2302)</f>
        <v>116</v>
      </c>
      <c r="E62" s="35">
        <f>SUM('By Lot'!E2081,'By Lot'!E2098,'By Lot'!E2115,'By Lot'!E2132,'By Lot'!E2149,'By Lot'!E2166,'By Lot'!E2183,'By Lot'!E2200,'By Lot'!E2217,'By Lot'!E2234,'By Lot'!E2251,'By Lot'!E2268,'By Lot'!E2285,'By Lot'!E2302)</f>
        <v>100</v>
      </c>
      <c r="F62" s="35">
        <f>SUM('By Lot'!F2081,'By Lot'!F2098,'By Lot'!F2115,'By Lot'!F2132,'By Lot'!F2149,'By Lot'!F2166,'By Lot'!F2183,'By Lot'!F2200,'By Lot'!F2217,'By Lot'!F2234,'By Lot'!F2251,'By Lot'!F2268,'By Lot'!F2285,'By Lot'!F2302)</f>
        <v>51</v>
      </c>
      <c r="G62" s="35">
        <f>SUM('By Lot'!G2081,'By Lot'!G2098,'By Lot'!G2115,'By Lot'!G2132,'By Lot'!G2149,'By Lot'!G2166,'By Lot'!G2183,'By Lot'!G2200,'By Lot'!G2217,'By Lot'!G2234,'By Lot'!G2251,'By Lot'!G2268,'By Lot'!G2285,'By Lot'!G2302)</f>
        <v>36</v>
      </c>
      <c r="H62" s="35">
        <f>SUM('By Lot'!H2081,'By Lot'!H2098,'By Lot'!H2115,'By Lot'!H2132,'By Lot'!H2149,'By Lot'!H2166,'By Lot'!H2183,'By Lot'!H2200,'By Lot'!H2217,'By Lot'!H2234,'By Lot'!H2251,'By Lot'!H2268,'By Lot'!H2285,'By Lot'!H2302)</f>
        <v>37</v>
      </c>
      <c r="I62" s="35">
        <f>SUM('By Lot'!I2081,'By Lot'!I2098,'By Lot'!I2115,'By Lot'!I2132,'By Lot'!I2149,'By Lot'!I2166,'By Lot'!I2183,'By Lot'!I2200,'By Lot'!I2217,'By Lot'!I2234,'By Lot'!I2251,'By Lot'!I2268,'By Lot'!I2285,'By Lot'!I2302)</f>
        <v>44</v>
      </c>
      <c r="J62" s="35">
        <f>SUM('By Lot'!J2081,'By Lot'!J2098,'By Lot'!J2115,'By Lot'!J2132,'By Lot'!J2149,'By Lot'!J2166,'By Lot'!J2183,'By Lot'!J2200,'By Lot'!J2217,'By Lot'!J2234,'By Lot'!J2251,'By Lot'!J2268,'By Lot'!J2285,'By Lot'!J2302)</f>
        <v>37</v>
      </c>
      <c r="K62" s="35">
        <f>SUM('By Lot'!K2081,'By Lot'!K2098,'By Lot'!K2115,'By Lot'!K2132,'By Lot'!K2149,'By Lot'!K2166,'By Lot'!K2183,'By Lot'!K2200,'By Lot'!K2217,'By Lot'!K2234,'By Lot'!K2251,'By Lot'!K2268,'By Lot'!K2285,'By Lot'!K2302)</f>
        <v>47</v>
      </c>
      <c r="L62" s="35">
        <f>SUM('By Lot'!L2081,'By Lot'!L2098,'By Lot'!L2115,'By Lot'!L2132,'By Lot'!L2149,'By Lot'!L2166,'By Lot'!L2183,'By Lot'!L2200,'By Lot'!L2217,'By Lot'!L2234,'By Lot'!L2251,'By Lot'!L2268,'By Lot'!L2285,'By Lot'!L2302)</f>
        <v>49</v>
      </c>
      <c r="M62" s="36">
        <f>SUM('By Lot'!M2081,'By Lot'!M2098,'By Lot'!M2115,'By Lot'!M2132,'By Lot'!M2149,'By Lot'!M2166,'By Lot'!M2183,'By Lot'!M2200,'By Lot'!M2217,'By Lot'!M2234,'By Lot'!M2251,'By Lot'!M2268,'By Lot'!M2285,'By Lot'!M2302)</f>
        <v>72</v>
      </c>
      <c r="N62" s="37">
        <f t="shared" si="0"/>
        <v>36</v>
      </c>
      <c r="O62" s="38">
        <f t="shared" si="1"/>
        <v>200</v>
      </c>
      <c r="P62" s="39">
        <f t="shared" si="2"/>
        <v>0.847457627118644</v>
      </c>
    </row>
    <row r="63" spans="1:16" ht="11.25">
      <c r="A63" s="5"/>
      <c r="B63" s="33" t="s">
        <v>1</v>
      </c>
      <c r="C63" s="33"/>
      <c r="D63" s="34"/>
      <c r="E63" s="35"/>
      <c r="F63" s="35"/>
      <c r="G63" s="35"/>
      <c r="H63" s="35"/>
      <c r="I63" s="35"/>
      <c r="J63" s="35"/>
      <c r="K63" s="35"/>
      <c r="L63" s="35"/>
      <c r="M63" s="36"/>
      <c r="N63" s="37"/>
      <c r="O63" s="38"/>
      <c r="P63" s="39"/>
    </row>
    <row r="64" spans="1:16" ht="11.25">
      <c r="A64" s="5"/>
      <c r="B64" s="33" t="s">
        <v>2</v>
      </c>
      <c r="C64" s="33"/>
      <c r="D64" s="34"/>
      <c r="E64" s="35"/>
      <c r="F64" s="35"/>
      <c r="G64" s="35"/>
      <c r="H64" s="35"/>
      <c r="I64" s="35"/>
      <c r="J64" s="35"/>
      <c r="K64" s="35"/>
      <c r="L64" s="35"/>
      <c r="M64" s="36"/>
      <c r="N64" s="37"/>
      <c r="O64" s="38"/>
      <c r="P64" s="39"/>
    </row>
    <row r="65" spans="1:16" ht="11.25">
      <c r="A65" s="5"/>
      <c r="B65" s="33" t="s">
        <v>449</v>
      </c>
      <c r="C65" s="33">
        <f>SUM('By Lot'!C2084:C2085,'By Lot'!C2101:C2102,'By Lot'!C2118:C2119,'By Lot'!C2135:C2136,'By Lot'!C2152:C2153,'By Lot'!C2169:C2170,'By Lot'!C2186:C2187,'By Lot'!C2203:C2204,'By Lot'!C2220:C2221,'By Lot'!C2237:C2238,'By Lot'!C2254:C2255,'By Lot'!C2271:C2272,'By Lot'!C2288:C2289,'By Lot'!C2305:C2306)</f>
        <v>277</v>
      </c>
      <c r="D65" s="34">
        <f>SUM('By Lot'!D2084:D2085,'By Lot'!D2101:D2102,'By Lot'!D2118:D2119,'By Lot'!D2135:D2136,'By Lot'!D2152:D2153,'By Lot'!D2169:D2170,'By Lot'!D2186:D2187,'By Lot'!D2203:D2204,'By Lot'!D2220:D2221,'By Lot'!D2237:D2238,'By Lot'!D2254:D2255,'By Lot'!D2271:D2272,'By Lot'!D2288:D2289,'By Lot'!D2305:D2306)</f>
        <v>173</v>
      </c>
      <c r="E65" s="35">
        <f>SUM('By Lot'!E2084:E2085,'By Lot'!E2101:E2102,'By Lot'!E2118:E2119,'By Lot'!E2135:E2136,'By Lot'!E2152:E2153,'By Lot'!E2169:E2170,'By Lot'!E2186:E2187,'By Lot'!E2203:E2204,'By Lot'!E2220:E2221,'By Lot'!E2237:E2238,'By Lot'!E2254:E2255,'By Lot'!E2271:E2272,'By Lot'!E2288:E2289,'By Lot'!E2305:E2306)</f>
        <v>106</v>
      </c>
      <c r="F65" s="35">
        <f>SUM('By Lot'!F2084:F2085,'By Lot'!F2101:F2102,'By Lot'!F2118:F2119,'By Lot'!F2135:F2136,'By Lot'!F2152:F2153,'By Lot'!F2169:F2170,'By Lot'!F2186:F2187,'By Lot'!F2203:F2204,'By Lot'!F2220:F2221,'By Lot'!F2237:F2238,'By Lot'!F2254:F2255,'By Lot'!F2271:F2272,'By Lot'!F2288:F2289,'By Lot'!F2305:F2306)</f>
        <v>51</v>
      </c>
      <c r="G65" s="35">
        <f>SUM('By Lot'!G2084:G2085,'By Lot'!G2101:G2102,'By Lot'!G2118:G2119,'By Lot'!G2135:G2136,'By Lot'!G2152:G2153,'By Lot'!G2169:G2170,'By Lot'!G2186:G2187,'By Lot'!G2203:G2204,'By Lot'!G2220:G2221,'By Lot'!G2237:G2238,'By Lot'!G2254:G2255,'By Lot'!G2271:G2272,'By Lot'!G2288:G2289,'By Lot'!G2305:G2306)</f>
        <v>24</v>
      </c>
      <c r="H65" s="35">
        <f>SUM('By Lot'!H2084:H2085,'By Lot'!H2101:H2102,'By Lot'!H2118:H2119,'By Lot'!H2135:H2136,'By Lot'!H2152:H2153,'By Lot'!H2169:H2170,'By Lot'!H2186:H2187,'By Lot'!H2203:H2204,'By Lot'!H2220:H2221,'By Lot'!H2237:H2238,'By Lot'!H2254:H2255,'By Lot'!H2271:H2272,'By Lot'!H2288:H2289,'By Lot'!H2305:H2306)</f>
        <v>40</v>
      </c>
      <c r="I65" s="35">
        <f>SUM('By Lot'!I2084:I2085,'By Lot'!I2101:I2102,'By Lot'!I2118:I2119,'By Lot'!I2135:I2136,'By Lot'!I2152:I2153,'By Lot'!I2169:I2170,'By Lot'!I2186:I2187,'By Lot'!I2203:I2204,'By Lot'!I2220:I2221,'By Lot'!I2237:I2238,'By Lot'!I2254:I2255,'By Lot'!I2271:I2272,'By Lot'!I2288:I2289,'By Lot'!I2305:I2306)</f>
        <v>53</v>
      </c>
      <c r="J65" s="35">
        <f>SUM('By Lot'!J2084:J2085,'By Lot'!J2101:J2102,'By Lot'!J2118:J2119,'By Lot'!J2135:J2136,'By Lot'!J2152:J2153,'By Lot'!J2169:J2170,'By Lot'!J2186:J2187,'By Lot'!J2203:J2204,'By Lot'!J2220:J2221,'By Lot'!J2237:J2238,'By Lot'!J2254:J2255,'By Lot'!J2271:J2272,'By Lot'!J2288:J2289,'By Lot'!J2305:J2306)</f>
        <v>42</v>
      </c>
      <c r="K65" s="35">
        <f>SUM('By Lot'!K2084:K2085,'By Lot'!K2101:K2102,'By Lot'!K2118:K2119,'By Lot'!K2135:K2136,'By Lot'!K2152:K2153,'By Lot'!K2169:K2170,'By Lot'!K2186:K2187,'By Lot'!K2203:K2204,'By Lot'!K2220:K2221,'By Lot'!K2237:K2238,'By Lot'!K2254:K2255,'By Lot'!K2271:K2272,'By Lot'!K2288:K2289,'By Lot'!K2305:K2306)</f>
        <v>49</v>
      </c>
      <c r="L65" s="35">
        <f>SUM('By Lot'!L2084:L2085,'By Lot'!L2101:L2102,'By Lot'!L2118:L2119,'By Lot'!L2135:L2136,'By Lot'!L2152:L2153,'By Lot'!L2169:L2170,'By Lot'!L2186:L2187,'By Lot'!L2203:L2204,'By Lot'!L2220:L2221,'By Lot'!L2237:L2238,'By Lot'!L2254:L2255,'By Lot'!L2271:L2272,'By Lot'!L2288:L2289,'By Lot'!L2305:L2306)</f>
        <v>71</v>
      </c>
      <c r="M65" s="36">
        <f>SUM('By Lot'!M2084:M2085,'By Lot'!M2101:M2102,'By Lot'!M2118:M2119,'By Lot'!M2135:M2136,'By Lot'!M2152:M2153,'By Lot'!M2169:M2170,'By Lot'!M2186:M2187,'By Lot'!M2203:M2204,'By Lot'!M2220:M2221,'By Lot'!M2237:M2238,'By Lot'!M2254:M2255,'By Lot'!M2271:M2272,'By Lot'!M2288:M2289,'By Lot'!M2305:M2306)</f>
        <v>120</v>
      </c>
      <c r="N65" s="37">
        <f t="shared" si="0"/>
        <v>24</v>
      </c>
      <c r="O65" s="38">
        <f t="shared" si="1"/>
        <v>253</v>
      </c>
      <c r="P65" s="39">
        <f t="shared" si="2"/>
        <v>0.9133574007220217</v>
      </c>
    </row>
    <row r="66" spans="1:16" ht="11.25">
      <c r="A66" s="5"/>
      <c r="B66" s="33" t="s">
        <v>4</v>
      </c>
      <c r="C66" s="33">
        <f>SUM('By Lot'!C2086,'By Lot'!C2103,'By Lot'!C2120,'By Lot'!C2137,'By Lot'!C2154,'By Lot'!C2171,'By Lot'!C2188,'By Lot'!C2205,'By Lot'!C2222,'By Lot'!C2239,'By Lot'!C2256,'By Lot'!C2273,'By Lot'!C2290,'By Lot'!C2307)</f>
        <v>19</v>
      </c>
      <c r="D66" s="34">
        <f>SUM('By Lot'!D2086,'By Lot'!D2103,'By Lot'!D2120,'By Lot'!D2137,'By Lot'!D2154,'By Lot'!D2171,'By Lot'!D2188,'By Lot'!D2205,'By Lot'!D2222,'By Lot'!D2239,'By Lot'!D2256,'By Lot'!D2273,'By Lot'!D2290,'By Lot'!D2307)</f>
        <v>18</v>
      </c>
      <c r="E66" s="35">
        <f>SUM('By Lot'!E2086,'By Lot'!E2103,'By Lot'!E2120,'By Lot'!E2137,'By Lot'!E2154,'By Lot'!E2171,'By Lot'!E2188,'By Lot'!E2205,'By Lot'!E2222,'By Lot'!E2239,'By Lot'!E2256,'By Lot'!E2273,'By Lot'!E2290,'By Lot'!E2307)</f>
        <v>14</v>
      </c>
      <c r="F66" s="35">
        <f>SUM('By Lot'!F2086,'By Lot'!F2103,'By Lot'!F2120,'By Lot'!F2137,'By Lot'!F2154,'By Lot'!F2171,'By Lot'!F2188,'By Lot'!F2205,'By Lot'!F2222,'By Lot'!F2239,'By Lot'!F2256,'By Lot'!F2273,'By Lot'!F2290,'By Lot'!F2307)</f>
        <v>12</v>
      </c>
      <c r="G66" s="35">
        <f>SUM('By Lot'!G2086,'By Lot'!G2103,'By Lot'!G2120,'By Lot'!G2137,'By Lot'!G2154,'By Lot'!G2171,'By Lot'!G2188,'By Lot'!G2205,'By Lot'!G2222,'By Lot'!G2239,'By Lot'!G2256,'By Lot'!G2273,'By Lot'!G2290,'By Lot'!G2307)</f>
        <v>12</v>
      </c>
      <c r="H66" s="35">
        <f>SUM('By Lot'!H2086,'By Lot'!H2103,'By Lot'!H2120,'By Lot'!H2137,'By Lot'!H2154,'By Lot'!H2171,'By Lot'!H2188,'By Lot'!H2205,'By Lot'!H2222,'By Lot'!H2239,'By Lot'!H2256,'By Lot'!H2273,'By Lot'!H2290,'By Lot'!H2307)</f>
        <v>12</v>
      </c>
      <c r="I66" s="35">
        <f>SUM('By Lot'!I2086,'By Lot'!I2103,'By Lot'!I2120,'By Lot'!I2137,'By Lot'!I2154,'By Lot'!I2171,'By Lot'!I2188,'By Lot'!I2205,'By Lot'!I2222,'By Lot'!I2239,'By Lot'!I2256,'By Lot'!I2273,'By Lot'!I2290,'By Lot'!I2307)</f>
        <v>13</v>
      </c>
      <c r="J66" s="35">
        <f>SUM('By Lot'!J2086,'By Lot'!J2103,'By Lot'!J2120,'By Lot'!J2137,'By Lot'!J2154,'By Lot'!J2171,'By Lot'!J2188,'By Lot'!J2205,'By Lot'!J2222,'By Lot'!J2239,'By Lot'!J2256,'By Lot'!J2273,'By Lot'!J2290,'By Lot'!J2307)</f>
        <v>12</v>
      </c>
      <c r="K66" s="35">
        <f>SUM('By Lot'!K2086,'By Lot'!K2103,'By Lot'!K2120,'By Lot'!K2137,'By Lot'!K2154,'By Lot'!K2171,'By Lot'!K2188,'By Lot'!K2205,'By Lot'!K2222,'By Lot'!K2239,'By Lot'!K2256,'By Lot'!K2273,'By Lot'!K2290,'By Lot'!K2307)</f>
        <v>12</v>
      </c>
      <c r="L66" s="35">
        <f>SUM('By Lot'!L2086,'By Lot'!L2103,'By Lot'!L2120,'By Lot'!L2137,'By Lot'!L2154,'By Lot'!L2171,'By Lot'!L2188,'By Lot'!L2205,'By Lot'!L2222,'By Lot'!L2239,'By Lot'!L2256,'By Lot'!L2273,'By Lot'!L2290,'By Lot'!L2307)</f>
        <v>12</v>
      </c>
      <c r="M66" s="36">
        <f>SUM('By Lot'!M2086,'By Lot'!M2103,'By Lot'!M2120,'By Lot'!M2137,'By Lot'!M2154,'By Lot'!M2171,'By Lot'!M2188,'By Lot'!M2205,'By Lot'!M2222,'By Lot'!M2239,'By Lot'!M2256,'By Lot'!M2273,'By Lot'!M2290,'By Lot'!M2307)</f>
        <v>13</v>
      </c>
      <c r="N66" s="37">
        <f t="shared" si="0"/>
        <v>12</v>
      </c>
      <c r="O66" s="38">
        <f t="shared" si="1"/>
        <v>7</v>
      </c>
      <c r="P66" s="39">
        <f t="shared" si="2"/>
        <v>0.3684210526315789</v>
      </c>
    </row>
    <row r="67" spans="1:16" ht="11.25">
      <c r="A67" s="5"/>
      <c r="B67" s="33" t="s">
        <v>89</v>
      </c>
      <c r="C67" s="33">
        <f>SUM('By Lot'!C2087:C2092,'By Lot'!C2104:C2109,'By Lot'!C2121:C2126,'By Lot'!C2138:C2143,'By Lot'!C2155:C2160,'By Lot'!C2172:C2177,'By Lot'!C2189:C2194,'By Lot'!C2206:C2211,'By Lot'!C2223:C2228,'By Lot'!C2240:C2245,'By Lot'!C2257:C2262,'By Lot'!C2274:C2279,'By Lot'!C2291:C2296,'By Lot'!C2308:C2313)</f>
        <v>6</v>
      </c>
      <c r="D67" s="34">
        <f>SUM('By Lot'!D2087:D2092,'By Lot'!D2104:D2109,'By Lot'!D2121:D2126,'By Lot'!D2138:D2143,'By Lot'!D2155:D2160,'By Lot'!D2172:D2177,'By Lot'!D2189:D2194,'By Lot'!D2206:D2211,'By Lot'!D2223:D2228,'By Lot'!D2240:D2245,'By Lot'!D2257:D2262,'By Lot'!D2274:D2279,'By Lot'!D2291:D2296,'By Lot'!D2308:D2313)</f>
        <v>4</v>
      </c>
      <c r="E67" s="35">
        <f>SUM('By Lot'!E2087:E2092,'By Lot'!E2104:E2109,'By Lot'!E2121:E2126,'By Lot'!E2138:E2143,'By Lot'!E2155:E2160,'By Lot'!E2172:E2177,'By Lot'!E2189:E2194,'By Lot'!E2206:E2211,'By Lot'!E2223:E2228,'By Lot'!E2240:E2245,'By Lot'!E2257:E2262,'By Lot'!E2274:E2279,'By Lot'!E2291:E2296,'By Lot'!E2308:E2313)</f>
        <v>4</v>
      </c>
      <c r="F67" s="35">
        <f>SUM('By Lot'!F2087:F2092,'By Lot'!F2104:F2109,'By Lot'!F2121:F2126,'By Lot'!F2138:F2143,'By Lot'!F2155:F2160,'By Lot'!F2172:F2177,'By Lot'!F2189:F2194,'By Lot'!F2206:F2211,'By Lot'!F2223:F2228,'By Lot'!F2240:F2245,'By Lot'!F2257:F2262,'By Lot'!F2274:F2279,'By Lot'!F2291:F2296,'By Lot'!F2308:F2313)</f>
        <v>4</v>
      </c>
      <c r="G67" s="35">
        <f>SUM('By Lot'!G2087:G2092,'By Lot'!G2104:G2109,'By Lot'!G2121:G2126,'By Lot'!G2138:G2143,'By Lot'!G2155:G2160,'By Lot'!G2172:G2177,'By Lot'!G2189:G2194,'By Lot'!G2206:G2211,'By Lot'!G2223:G2228,'By Lot'!G2240:G2245,'By Lot'!G2257:G2262,'By Lot'!G2274:G2279,'By Lot'!G2291:G2296,'By Lot'!G2308:G2313)</f>
        <v>5</v>
      </c>
      <c r="H67" s="35">
        <f>SUM('By Lot'!H2087:H2092,'By Lot'!H2104:H2109,'By Lot'!H2121:H2126,'By Lot'!H2138:H2143,'By Lot'!H2155:H2160,'By Lot'!H2172:H2177,'By Lot'!H2189:H2194,'By Lot'!H2206:H2211,'By Lot'!H2223:H2228,'By Lot'!H2240:H2245,'By Lot'!H2257:H2262,'By Lot'!H2274:H2279,'By Lot'!H2291:H2296,'By Lot'!H2308:H2313)</f>
        <v>5</v>
      </c>
      <c r="I67" s="35">
        <f>SUM('By Lot'!I2087:I2092,'By Lot'!I2104:I2109,'By Lot'!I2121:I2126,'By Lot'!I2138:I2143,'By Lot'!I2155:I2160,'By Lot'!I2172:I2177,'By Lot'!I2189:I2194,'By Lot'!I2206:I2211,'By Lot'!I2223:I2228,'By Lot'!I2240:I2245,'By Lot'!I2257:I2262,'By Lot'!I2274:I2279,'By Lot'!I2291:I2296,'By Lot'!I2308:I2313)</f>
        <v>5</v>
      </c>
      <c r="J67" s="35">
        <f>SUM('By Lot'!J2087:J2092,'By Lot'!J2104:J2109,'By Lot'!J2121:J2126,'By Lot'!J2138:J2143,'By Lot'!J2155:J2160,'By Lot'!J2172:J2177,'By Lot'!J2189:J2194,'By Lot'!J2206:J2211,'By Lot'!J2223:J2228,'By Lot'!J2240:J2245,'By Lot'!J2257:J2262,'By Lot'!J2274:J2279,'By Lot'!J2291:J2296,'By Lot'!J2308:J2313)</f>
        <v>4</v>
      </c>
      <c r="K67" s="35">
        <f>SUM('By Lot'!K2087:K2092,'By Lot'!K2104:K2109,'By Lot'!K2121:K2126,'By Lot'!K2138:K2143,'By Lot'!K2155:K2160,'By Lot'!K2172:K2177,'By Lot'!K2189:K2194,'By Lot'!K2206:K2211,'By Lot'!K2223:K2228,'By Lot'!K2240:K2245,'By Lot'!K2257:K2262,'By Lot'!K2274:K2279,'By Lot'!K2291:K2296,'By Lot'!K2308:K2313)</f>
        <v>4</v>
      </c>
      <c r="L67" s="35">
        <f>SUM('By Lot'!L2087:L2092,'By Lot'!L2104:L2109,'By Lot'!L2121:L2126,'By Lot'!L2138:L2143,'By Lot'!L2155:L2160,'By Lot'!L2172:L2177,'By Lot'!L2189:L2194,'By Lot'!L2206:L2211,'By Lot'!L2223:L2228,'By Lot'!L2240:L2245,'By Lot'!L2257:L2262,'By Lot'!L2274:L2279,'By Lot'!L2291:L2296,'By Lot'!L2308:L2313)</f>
        <v>4</v>
      </c>
      <c r="M67" s="36">
        <f>SUM('By Lot'!M2087:M2092,'By Lot'!M2104:M2109,'By Lot'!M2121:M2126,'By Lot'!M2138:M2143,'By Lot'!M2155:M2160,'By Lot'!M2172:M2177,'By Lot'!M2189:M2194,'By Lot'!M2206:M2211,'By Lot'!M2223:M2228,'By Lot'!M2240:M2245,'By Lot'!M2257:M2262,'By Lot'!M2274:M2279,'By Lot'!M2291:M2296,'By Lot'!M2308:M2313)</f>
        <v>4</v>
      </c>
      <c r="N67" s="37">
        <f t="shared" si="0"/>
        <v>4</v>
      </c>
      <c r="O67" s="38">
        <f t="shared" si="1"/>
        <v>2</v>
      </c>
      <c r="P67" s="39">
        <f t="shared" si="2"/>
        <v>0.3333333333333333</v>
      </c>
    </row>
    <row r="68" spans="1:16" ht="11.25">
      <c r="A68" s="5"/>
      <c r="B68" s="33" t="s">
        <v>93</v>
      </c>
      <c r="C68" s="33">
        <f>SUM('By Lot'!C2093,'By Lot'!C2110,'By Lot'!C2127,'By Lot'!C2144,'By Lot'!C2161,'By Lot'!C2178,'By Lot'!C2195,'By Lot'!C2212,'By Lot'!C2229,'By Lot'!C2246,'By Lot'!C2263,'By Lot'!C2280,'By Lot'!C2297,'By Lot'!C2314)</f>
        <v>15</v>
      </c>
      <c r="D68" s="34">
        <f>SUM('By Lot'!D2093,'By Lot'!D2110,'By Lot'!D2127,'By Lot'!D2144,'By Lot'!D2161,'By Lot'!D2178,'By Lot'!D2195,'By Lot'!D2212,'By Lot'!D2229,'By Lot'!D2246,'By Lot'!D2263,'By Lot'!D2280,'By Lot'!D2297,'By Lot'!D2314)</f>
        <v>4</v>
      </c>
      <c r="E68" s="35">
        <f>SUM('By Lot'!E2093,'By Lot'!E2110,'By Lot'!E2127,'By Lot'!E2144,'By Lot'!E2161,'By Lot'!E2178,'By Lot'!E2195,'By Lot'!E2212,'By Lot'!E2229,'By Lot'!E2246,'By Lot'!E2263,'By Lot'!E2280,'By Lot'!E2297,'By Lot'!E2314)</f>
        <v>2</v>
      </c>
      <c r="F68" s="35">
        <f>SUM('By Lot'!F2093,'By Lot'!F2110,'By Lot'!F2127,'By Lot'!F2144,'By Lot'!F2161,'By Lot'!F2178,'By Lot'!F2195,'By Lot'!F2212,'By Lot'!F2229,'By Lot'!F2246,'By Lot'!F2263,'By Lot'!F2280,'By Lot'!F2297,'By Lot'!F2314)</f>
        <v>1</v>
      </c>
      <c r="G68" s="35">
        <f>SUM('By Lot'!G2093,'By Lot'!G2110,'By Lot'!G2127,'By Lot'!G2144,'By Lot'!G2161,'By Lot'!G2178,'By Lot'!G2195,'By Lot'!G2212,'By Lot'!G2229,'By Lot'!G2246,'By Lot'!G2263,'By Lot'!G2280,'By Lot'!G2297,'By Lot'!G2314)</f>
        <v>1</v>
      </c>
      <c r="H68" s="35">
        <f>SUM('By Lot'!H2093,'By Lot'!H2110,'By Lot'!H2127,'By Lot'!H2144,'By Lot'!H2161,'By Lot'!H2178,'By Lot'!H2195,'By Lot'!H2212,'By Lot'!H2229,'By Lot'!H2246,'By Lot'!H2263,'By Lot'!H2280,'By Lot'!H2297,'By Lot'!H2314)</f>
        <v>1</v>
      </c>
      <c r="I68" s="35">
        <f>SUM('By Lot'!I2093,'By Lot'!I2110,'By Lot'!I2127,'By Lot'!I2144,'By Lot'!I2161,'By Lot'!I2178,'By Lot'!I2195,'By Lot'!I2212,'By Lot'!I2229,'By Lot'!I2246,'By Lot'!I2263,'By Lot'!I2280,'By Lot'!I2297,'By Lot'!I2314)</f>
        <v>1</v>
      </c>
      <c r="J68" s="35">
        <f>SUM('By Lot'!J2093,'By Lot'!J2110,'By Lot'!J2127,'By Lot'!J2144,'By Lot'!J2161,'By Lot'!J2178,'By Lot'!J2195,'By Lot'!J2212,'By Lot'!J2229,'By Lot'!J2246,'By Lot'!J2263,'By Lot'!J2280,'By Lot'!J2297,'By Lot'!J2314)</f>
        <v>2</v>
      </c>
      <c r="K68" s="35">
        <f>SUM('By Lot'!K2093,'By Lot'!K2110,'By Lot'!K2127,'By Lot'!K2144,'By Lot'!K2161,'By Lot'!K2178,'By Lot'!K2195,'By Lot'!K2212,'By Lot'!K2229,'By Lot'!K2246,'By Lot'!K2263,'By Lot'!K2280,'By Lot'!K2297,'By Lot'!K2314)</f>
        <v>2</v>
      </c>
      <c r="L68" s="35">
        <f>SUM('By Lot'!L2093,'By Lot'!L2110,'By Lot'!L2127,'By Lot'!L2144,'By Lot'!L2161,'By Lot'!L2178,'By Lot'!L2195,'By Lot'!L2212,'By Lot'!L2229,'By Lot'!L2246,'By Lot'!L2263,'By Lot'!L2280,'By Lot'!L2297,'By Lot'!L2314)</f>
        <v>5</v>
      </c>
      <c r="M68" s="36">
        <f>SUM('By Lot'!M2093,'By Lot'!M2110,'By Lot'!M2127,'By Lot'!M2144,'By Lot'!M2161,'By Lot'!M2178,'By Lot'!M2195,'By Lot'!M2212,'By Lot'!M2229,'By Lot'!M2246,'By Lot'!M2263,'By Lot'!M2280,'By Lot'!M2297,'By Lot'!M2314)</f>
        <v>5</v>
      </c>
      <c r="N68" s="37">
        <f t="shared" si="0"/>
        <v>1</v>
      </c>
      <c r="O68" s="38">
        <f t="shared" si="1"/>
        <v>14</v>
      </c>
      <c r="P68" s="39">
        <f t="shared" si="2"/>
        <v>0.9333333333333333</v>
      </c>
    </row>
    <row r="69" spans="1:16" ht="11.25">
      <c r="A69" s="5"/>
      <c r="B69" s="33" t="s">
        <v>254</v>
      </c>
      <c r="C69" s="33"/>
      <c r="D69" s="34"/>
      <c r="E69" s="35"/>
      <c r="F69" s="35"/>
      <c r="G69" s="35"/>
      <c r="H69" s="35"/>
      <c r="I69" s="35"/>
      <c r="J69" s="35"/>
      <c r="K69" s="35"/>
      <c r="L69" s="35"/>
      <c r="M69" s="36"/>
      <c r="N69" s="37"/>
      <c r="O69" s="38"/>
      <c r="P69" s="39"/>
    </row>
    <row r="70" spans="1:16" ht="11.25">
      <c r="A70" s="5"/>
      <c r="B70" s="33" t="s">
        <v>255</v>
      </c>
      <c r="C70" s="33"/>
      <c r="D70" s="34"/>
      <c r="E70" s="35"/>
      <c r="F70" s="35"/>
      <c r="G70" s="35"/>
      <c r="H70" s="35"/>
      <c r="I70" s="35"/>
      <c r="J70" s="35"/>
      <c r="K70" s="35"/>
      <c r="L70" s="35"/>
      <c r="M70" s="36"/>
      <c r="N70" s="37"/>
      <c r="O70" s="38"/>
      <c r="P70" s="39"/>
    </row>
    <row r="71" spans="1:16" ht="11.25">
      <c r="A71" s="5"/>
      <c r="B71" s="33" t="s">
        <v>5</v>
      </c>
      <c r="C71" s="33"/>
      <c r="D71" s="34"/>
      <c r="E71" s="35"/>
      <c r="F71" s="35"/>
      <c r="G71" s="35"/>
      <c r="H71" s="35"/>
      <c r="I71" s="35"/>
      <c r="J71" s="35"/>
      <c r="K71" s="35"/>
      <c r="L71" s="35"/>
      <c r="M71" s="36"/>
      <c r="N71" s="37"/>
      <c r="O71" s="38"/>
      <c r="P71" s="39"/>
    </row>
    <row r="72" spans="1:16" ht="11.25">
      <c r="A72" s="40"/>
      <c r="B72" s="41" t="s">
        <v>6</v>
      </c>
      <c r="C72" s="41">
        <f aca="true" t="shared" si="8" ref="C72:M72">SUM(C62:C71)</f>
        <v>553</v>
      </c>
      <c r="D72" s="42">
        <f t="shared" si="8"/>
        <v>315</v>
      </c>
      <c r="E72" s="43">
        <f t="shared" si="8"/>
        <v>226</v>
      </c>
      <c r="F72" s="43">
        <f t="shared" si="8"/>
        <v>119</v>
      </c>
      <c r="G72" s="43">
        <f t="shared" si="8"/>
        <v>78</v>
      </c>
      <c r="H72" s="43">
        <f t="shared" si="8"/>
        <v>95</v>
      </c>
      <c r="I72" s="43">
        <f t="shared" si="8"/>
        <v>116</v>
      </c>
      <c r="J72" s="43">
        <f t="shared" si="8"/>
        <v>97</v>
      </c>
      <c r="K72" s="43">
        <f t="shared" si="8"/>
        <v>114</v>
      </c>
      <c r="L72" s="43">
        <f t="shared" si="8"/>
        <v>141</v>
      </c>
      <c r="M72" s="44">
        <f t="shared" si="8"/>
        <v>214</v>
      </c>
      <c r="N72" s="45">
        <f aca="true" t="shared" si="9" ref="N72:N94">MIN(D72:M72)</f>
        <v>78</v>
      </c>
      <c r="O72" s="46">
        <f aca="true" t="shared" si="10" ref="O72:O94">C72-N72</f>
        <v>475</v>
      </c>
      <c r="P72" s="47">
        <f aca="true" t="shared" si="11" ref="P72:P94">O72/C72</f>
        <v>0.8589511754068716</v>
      </c>
    </row>
    <row r="73" spans="1:16" ht="11.25">
      <c r="A73" s="32" t="s">
        <v>156</v>
      </c>
      <c r="B73" s="33" t="s">
        <v>0</v>
      </c>
      <c r="C73" s="33"/>
      <c r="D73" s="34"/>
      <c r="E73" s="35"/>
      <c r="F73" s="35"/>
      <c r="G73" s="35"/>
      <c r="H73" s="35"/>
      <c r="I73" s="35"/>
      <c r="J73" s="35"/>
      <c r="K73" s="35"/>
      <c r="L73" s="35"/>
      <c r="M73" s="36"/>
      <c r="N73" s="37"/>
      <c r="O73" s="38"/>
      <c r="P73" s="39"/>
    </row>
    <row r="74" spans="1:16" ht="11.25">
      <c r="A74" s="5"/>
      <c r="B74" s="33" t="s">
        <v>1</v>
      </c>
      <c r="C74" s="33">
        <f>SUM('By Lot'!C2320,'By Lot'!C2337,'By Lot'!C2354,'By Lot'!C2371,'By Lot'!C2388,'By Lot'!C2405,'By Lot'!C2422,'By Lot'!C2439,'By Lot'!C2456,'By Lot'!C2473,'By Lot'!C2490)</f>
        <v>1004</v>
      </c>
      <c r="D74" s="34">
        <f>SUM('By Lot'!D2320,'By Lot'!D2337,'By Lot'!D2354,'By Lot'!D2371,'By Lot'!D2388,'By Lot'!D2405,'By Lot'!D2422,'By Lot'!D2439,'By Lot'!D2456,'By Lot'!D2473,'By Lot'!D2490)</f>
        <v>206</v>
      </c>
      <c r="E74" s="35">
        <f>SUM('By Lot'!E2320,'By Lot'!E2337,'By Lot'!E2354,'By Lot'!E2371,'By Lot'!E2388,'By Lot'!E2405,'By Lot'!E2422,'By Lot'!E2439,'By Lot'!E2456,'By Lot'!E2473,'By Lot'!E2490)</f>
        <v>46</v>
      </c>
      <c r="F74" s="35">
        <f>SUM('By Lot'!F2320,'By Lot'!F2337,'By Lot'!F2354,'By Lot'!F2371,'By Lot'!F2388,'By Lot'!F2405,'By Lot'!F2422,'By Lot'!F2439,'By Lot'!F2456,'By Lot'!F2473,'By Lot'!F2490)</f>
        <v>7</v>
      </c>
      <c r="G74" s="35">
        <f>SUM('By Lot'!G2320,'By Lot'!G2337,'By Lot'!G2354,'By Lot'!G2371,'By Lot'!G2388,'By Lot'!G2405,'By Lot'!G2422,'By Lot'!G2439,'By Lot'!G2456,'By Lot'!G2473,'By Lot'!G2490)</f>
        <v>3</v>
      </c>
      <c r="H74" s="35">
        <f>SUM('By Lot'!H2320,'By Lot'!H2337,'By Lot'!H2354,'By Lot'!H2371,'By Lot'!H2388,'By Lot'!H2405,'By Lot'!H2422,'By Lot'!H2439,'By Lot'!H2456,'By Lot'!H2473,'By Lot'!H2490)</f>
        <v>14</v>
      </c>
      <c r="I74" s="35">
        <f>SUM('By Lot'!I2320,'By Lot'!I2337,'By Lot'!I2354,'By Lot'!I2371,'By Lot'!I2388,'By Lot'!I2405,'By Lot'!I2422,'By Lot'!I2439,'By Lot'!I2456,'By Lot'!I2473,'By Lot'!I2490)</f>
        <v>32</v>
      </c>
      <c r="J74" s="35">
        <f>SUM('By Lot'!J2320,'By Lot'!J2337,'By Lot'!J2354,'By Lot'!J2371,'By Lot'!J2388,'By Lot'!J2405,'By Lot'!J2422,'By Lot'!J2439,'By Lot'!J2456,'By Lot'!J2473,'By Lot'!J2490)</f>
        <v>61</v>
      </c>
      <c r="K74" s="35">
        <f>SUM('By Lot'!K2320,'By Lot'!K2337,'By Lot'!K2354,'By Lot'!K2371,'By Lot'!K2388,'By Lot'!K2405,'By Lot'!K2422,'By Lot'!K2439,'By Lot'!K2456,'By Lot'!K2473,'By Lot'!K2490)</f>
        <v>108</v>
      </c>
      <c r="L74" s="35">
        <f>SUM('By Lot'!L2320,'By Lot'!L2337,'By Lot'!L2354,'By Lot'!L2371,'By Lot'!L2388,'By Lot'!L2405,'By Lot'!L2422,'By Lot'!L2439,'By Lot'!L2456,'By Lot'!L2473,'By Lot'!L2490)</f>
        <v>274</v>
      </c>
      <c r="M74" s="36">
        <f>SUM('By Lot'!M2320,'By Lot'!M2337,'By Lot'!M2354,'By Lot'!M2371,'By Lot'!M2388,'By Lot'!M2405,'By Lot'!M2422,'By Lot'!M2439,'By Lot'!M2456,'By Lot'!M2473,'By Lot'!M2490)</f>
        <v>514</v>
      </c>
      <c r="N74" s="37">
        <f t="shared" si="9"/>
        <v>3</v>
      </c>
      <c r="O74" s="38">
        <f t="shared" si="10"/>
        <v>1001</v>
      </c>
      <c r="P74" s="39">
        <f t="shared" si="11"/>
        <v>0.9970119521912351</v>
      </c>
    </row>
    <row r="75" spans="1:16" ht="11.25">
      <c r="A75" s="5"/>
      <c r="B75" s="33" t="s">
        <v>2</v>
      </c>
      <c r="C75" s="33"/>
      <c r="D75" s="34"/>
      <c r="E75" s="35"/>
      <c r="F75" s="35"/>
      <c r="G75" s="35"/>
      <c r="H75" s="35"/>
      <c r="I75" s="35"/>
      <c r="J75" s="35"/>
      <c r="K75" s="35"/>
      <c r="L75" s="35"/>
      <c r="M75" s="36"/>
      <c r="N75" s="37"/>
      <c r="O75" s="38"/>
      <c r="P75" s="39"/>
    </row>
    <row r="76" spans="1:16" ht="11.25">
      <c r="A76" s="5"/>
      <c r="B76" s="33" t="s">
        <v>449</v>
      </c>
      <c r="C76" s="33"/>
      <c r="D76" s="34"/>
      <c r="E76" s="35"/>
      <c r="F76" s="35"/>
      <c r="G76" s="35"/>
      <c r="H76" s="35"/>
      <c r="I76" s="35"/>
      <c r="J76" s="35"/>
      <c r="K76" s="35"/>
      <c r="L76" s="35"/>
      <c r="M76" s="36"/>
      <c r="N76" s="37"/>
      <c r="O76" s="38"/>
      <c r="P76" s="39"/>
    </row>
    <row r="77" spans="1:16" ht="11.25">
      <c r="A77" s="5"/>
      <c r="B77" s="33" t="s">
        <v>4</v>
      </c>
      <c r="C77" s="33"/>
      <c r="D77" s="34"/>
      <c r="E77" s="35"/>
      <c r="F77" s="35"/>
      <c r="G77" s="35"/>
      <c r="H77" s="35"/>
      <c r="I77" s="35"/>
      <c r="J77" s="35"/>
      <c r="K77" s="35"/>
      <c r="L77" s="35"/>
      <c r="M77" s="36"/>
      <c r="N77" s="37"/>
      <c r="O77" s="38"/>
      <c r="P77" s="39"/>
    </row>
    <row r="78" spans="1:16" ht="11.25">
      <c r="A78" s="5"/>
      <c r="B78" s="33" t="s">
        <v>89</v>
      </c>
      <c r="C78" s="33">
        <f>SUM('By Lot'!C2325:C2330,'By Lot'!C2342:C2347,'By Lot'!C2359:C2364,'By Lot'!C2376:C2381,'By Lot'!C2393:C2398,'By Lot'!C2410:C2415,'By Lot'!C2427:C2432,'By Lot'!C2444:C2449,'By Lot'!C2461:C2466,'By Lot'!C2478:C2483,'By Lot'!C2495:C2500)</f>
        <v>22</v>
      </c>
      <c r="D78" s="34">
        <f>SUM('By Lot'!D2325:D2330,'By Lot'!D2342:D2347,'By Lot'!D2359:D2364,'By Lot'!D2376:D2381,'By Lot'!D2393:D2398,'By Lot'!D2410:D2415,'By Lot'!D2427:D2432,'By Lot'!D2444:D2449,'By Lot'!D2461:D2466,'By Lot'!D2478:D2483,'By Lot'!D2495:D2500)</f>
        <v>20</v>
      </c>
      <c r="E78" s="35">
        <f>SUM('By Lot'!E2325:E2330,'By Lot'!E2342:E2347,'By Lot'!E2359:E2364,'By Lot'!E2376:E2381,'By Lot'!E2393:E2398,'By Lot'!E2410:E2415,'By Lot'!E2427:E2432,'By Lot'!E2444:E2449,'By Lot'!E2461:E2466,'By Lot'!E2478:E2483,'By Lot'!E2495:E2500)</f>
        <v>20</v>
      </c>
      <c r="F78" s="35">
        <f>SUM('By Lot'!F2325:F2330,'By Lot'!F2342:F2347,'By Lot'!F2359:F2364,'By Lot'!F2376:F2381,'By Lot'!F2393:F2398,'By Lot'!F2410:F2415,'By Lot'!F2427:F2432,'By Lot'!F2444:F2449,'By Lot'!F2461:F2466,'By Lot'!F2478:F2483,'By Lot'!F2495:F2500)</f>
        <v>15</v>
      </c>
      <c r="G78" s="35">
        <f>SUM('By Lot'!G2325:G2330,'By Lot'!G2342:G2347,'By Lot'!G2359:G2364,'By Lot'!G2376:G2381,'By Lot'!G2393:G2398,'By Lot'!G2410:G2415,'By Lot'!G2427:G2432,'By Lot'!G2444:G2449,'By Lot'!G2461:G2466,'By Lot'!G2478:G2483,'By Lot'!G2495:G2500)</f>
        <v>12</v>
      </c>
      <c r="H78" s="35">
        <f>SUM('By Lot'!H2325:H2330,'By Lot'!H2342:H2347,'By Lot'!H2359:H2364,'By Lot'!H2376:H2381,'By Lot'!H2393:H2398,'By Lot'!H2410:H2415,'By Lot'!H2427:H2432,'By Lot'!H2444:H2449,'By Lot'!H2461:H2466,'By Lot'!H2478:H2483,'By Lot'!H2495:H2500)</f>
        <v>12</v>
      </c>
      <c r="I78" s="35">
        <f>SUM('By Lot'!I2325:I2330,'By Lot'!I2342:I2347,'By Lot'!I2359:I2364,'By Lot'!I2376:I2381,'By Lot'!I2393:I2398,'By Lot'!I2410:I2415,'By Lot'!I2427:I2432,'By Lot'!I2444:I2449,'By Lot'!I2461:I2466,'By Lot'!I2478:I2483,'By Lot'!I2495:I2500)</f>
        <v>12</v>
      </c>
      <c r="J78" s="35">
        <f>SUM('By Lot'!J2325:J2330,'By Lot'!J2342:J2347,'By Lot'!J2359:J2364,'By Lot'!J2376:J2381,'By Lot'!J2393:J2398,'By Lot'!J2410:J2415,'By Lot'!J2427:J2432,'By Lot'!J2444:J2449,'By Lot'!J2461:J2466,'By Lot'!J2478:J2483,'By Lot'!J2495:J2500)</f>
        <v>12</v>
      </c>
      <c r="K78" s="35">
        <f>SUM('By Lot'!K2325:K2330,'By Lot'!K2342:K2347,'By Lot'!K2359:K2364,'By Lot'!K2376:K2381,'By Lot'!K2393:K2398,'By Lot'!K2410:K2415,'By Lot'!K2427:K2432,'By Lot'!K2444:K2449,'By Lot'!K2461:K2466,'By Lot'!K2478:K2483,'By Lot'!K2495:K2500)</f>
        <v>11</v>
      </c>
      <c r="L78" s="35">
        <f>SUM('By Lot'!L2325:L2330,'By Lot'!L2342:L2347,'By Lot'!L2359:L2364,'By Lot'!L2376:L2381,'By Lot'!L2393:L2398,'By Lot'!L2410:L2415,'By Lot'!L2427:L2432,'By Lot'!L2444:L2449,'By Lot'!L2461:L2466,'By Lot'!L2478:L2483,'By Lot'!L2495:L2500)</f>
        <v>10</v>
      </c>
      <c r="M78" s="36">
        <f>SUM('By Lot'!M2325:M2330,'By Lot'!M2342:M2347,'By Lot'!M2359:M2364,'By Lot'!M2376:M2381,'By Lot'!M2393:M2398,'By Lot'!M2410:M2415,'By Lot'!M2427:M2432,'By Lot'!M2444:M2449,'By Lot'!M2461:M2466,'By Lot'!M2478:M2483,'By Lot'!M2495:M2500)</f>
        <v>12</v>
      </c>
      <c r="N78" s="37">
        <f t="shared" si="9"/>
        <v>10</v>
      </c>
      <c r="O78" s="38">
        <f t="shared" si="10"/>
        <v>12</v>
      </c>
      <c r="P78" s="39">
        <f t="shared" si="11"/>
        <v>0.5454545454545454</v>
      </c>
    </row>
    <row r="79" spans="1:16" ht="11.25">
      <c r="A79" s="5"/>
      <c r="B79" s="33" t="s">
        <v>93</v>
      </c>
      <c r="C79" s="33">
        <f>SUM('By Lot'!C2331,'By Lot'!C2348,'By Lot'!C2365,'By Lot'!C2382,'By Lot'!C2399,'By Lot'!C2416,'By Lot'!C2433,'By Lot'!C2450,'By Lot'!C2467,'By Lot'!C2484,'By Lot'!C2501)</f>
        <v>6</v>
      </c>
      <c r="D79" s="34">
        <f>SUM('By Lot'!D2331,'By Lot'!D2348,'By Lot'!D2365,'By Lot'!D2382,'By Lot'!D2399,'By Lot'!D2416,'By Lot'!D2433,'By Lot'!D2450,'By Lot'!D2467,'By Lot'!D2484,'By Lot'!D2501)</f>
        <v>3</v>
      </c>
      <c r="E79" s="35">
        <f>SUM('By Lot'!E2331,'By Lot'!E2348,'By Lot'!E2365,'By Lot'!E2382,'By Lot'!E2399,'By Lot'!E2416,'By Lot'!E2433,'By Lot'!E2450,'By Lot'!E2467,'By Lot'!E2484,'By Lot'!E2501)</f>
        <v>3</v>
      </c>
      <c r="F79" s="35">
        <f>SUM('By Lot'!F2331,'By Lot'!F2348,'By Lot'!F2365,'By Lot'!F2382,'By Lot'!F2399,'By Lot'!F2416,'By Lot'!F2433,'By Lot'!F2450,'By Lot'!F2467,'By Lot'!F2484,'By Lot'!F2501)</f>
        <v>3</v>
      </c>
      <c r="G79" s="35">
        <f>SUM('By Lot'!G2331,'By Lot'!G2348,'By Lot'!G2365,'By Lot'!G2382,'By Lot'!G2399,'By Lot'!G2416,'By Lot'!G2433,'By Lot'!G2450,'By Lot'!G2467,'By Lot'!G2484,'By Lot'!G2501)</f>
        <v>3</v>
      </c>
      <c r="H79" s="35">
        <f>SUM('By Lot'!H2331,'By Lot'!H2348,'By Lot'!H2365,'By Lot'!H2382,'By Lot'!H2399,'By Lot'!H2416,'By Lot'!H2433,'By Lot'!H2450,'By Lot'!H2467,'By Lot'!H2484,'By Lot'!H2501)</f>
        <v>2</v>
      </c>
      <c r="I79" s="35">
        <f>SUM('By Lot'!I2331,'By Lot'!I2348,'By Lot'!I2365,'By Lot'!I2382,'By Lot'!I2399,'By Lot'!I2416,'By Lot'!I2433,'By Lot'!I2450,'By Lot'!I2467,'By Lot'!I2484,'By Lot'!I2501)</f>
        <v>3</v>
      </c>
      <c r="J79" s="35">
        <f>SUM('By Lot'!J2331,'By Lot'!J2348,'By Lot'!J2365,'By Lot'!J2382,'By Lot'!J2399,'By Lot'!J2416,'By Lot'!J2433,'By Lot'!J2450,'By Lot'!J2467,'By Lot'!J2484,'By Lot'!J2501)</f>
        <v>3</v>
      </c>
      <c r="K79" s="35">
        <f>SUM('By Lot'!K2331,'By Lot'!K2348,'By Lot'!K2365,'By Lot'!K2382,'By Lot'!K2399,'By Lot'!K2416,'By Lot'!K2433,'By Lot'!K2450,'By Lot'!K2467,'By Lot'!K2484,'By Lot'!K2501)</f>
        <v>4</v>
      </c>
      <c r="L79" s="35">
        <f>SUM('By Lot'!L2331,'By Lot'!L2348,'By Lot'!L2365,'By Lot'!L2382,'By Lot'!L2399,'By Lot'!L2416,'By Lot'!L2433,'By Lot'!L2450,'By Lot'!L2467,'By Lot'!L2484,'By Lot'!L2501)</f>
        <v>4</v>
      </c>
      <c r="M79" s="36">
        <f>SUM('By Lot'!M2331,'By Lot'!M2348,'By Lot'!M2365,'By Lot'!M2382,'By Lot'!M2399,'By Lot'!M2416,'By Lot'!M2433,'By Lot'!M2450,'By Lot'!M2467,'By Lot'!M2484,'By Lot'!M2501)</f>
        <v>4</v>
      </c>
      <c r="N79" s="37">
        <f t="shared" si="9"/>
        <v>2</v>
      </c>
      <c r="O79" s="38">
        <f t="shared" si="10"/>
        <v>4</v>
      </c>
      <c r="P79" s="39">
        <f t="shared" si="11"/>
        <v>0.6666666666666666</v>
      </c>
    </row>
    <row r="80" spans="1:16" ht="11.25">
      <c r="A80" s="5"/>
      <c r="B80" s="33" t="s">
        <v>254</v>
      </c>
      <c r="C80" s="33"/>
      <c r="D80" s="34"/>
      <c r="E80" s="35"/>
      <c r="F80" s="35"/>
      <c r="G80" s="35"/>
      <c r="H80" s="35"/>
      <c r="I80" s="35"/>
      <c r="J80" s="35"/>
      <c r="K80" s="35"/>
      <c r="L80" s="35"/>
      <c r="M80" s="36"/>
      <c r="N80" s="37"/>
      <c r="O80" s="38"/>
      <c r="P80" s="39"/>
    </row>
    <row r="81" spans="1:16" ht="11.25">
      <c r="A81" s="5"/>
      <c r="B81" s="33" t="s">
        <v>255</v>
      </c>
      <c r="C81" s="33"/>
      <c r="D81" s="34"/>
      <c r="E81" s="35"/>
      <c r="F81" s="35"/>
      <c r="G81" s="35"/>
      <c r="H81" s="35"/>
      <c r="I81" s="35"/>
      <c r="J81" s="35"/>
      <c r="K81" s="35"/>
      <c r="L81" s="35"/>
      <c r="M81" s="36"/>
      <c r="N81" s="37"/>
      <c r="O81" s="38"/>
      <c r="P81" s="39"/>
    </row>
    <row r="82" spans="1:16" ht="11.25">
      <c r="A82" s="5"/>
      <c r="B82" s="33" t="s">
        <v>5</v>
      </c>
      <c r="C82" s="33"/>
      <c r="D82" s="34"/>
      <c r="E82" s="35"/>
      <c r="F82" s="35"/>
      <c r="G82" s="35"/>
      <c r="H82" s="35"/>
      <c r="I82" s="35"/>
      <c r="J82" s="35"/>
      <c r="K82" s="35"/>
      <c r="L82" s="35"/>
      <c r="M82" s="36"/>
      <c r="N82" s="37"/>
      <c r="O82" s="38"/>
      <c r="P82" s="39"/>
    </row>
    <row r="83" spans="1:16" ht="11.25">
      <c r="A83" s="40"/>
      <c r="B83" s="41" t="s">
        <v>6</v>
      </c>
      <c r="C83" s="41">
        <f aca="true" t="shared" si="12" ref="C83:M83">SUM(C73:C82)</f>
        <v>1032</v>
      </c>
      <c r="D83" s="42">
        <f t="shared" si="12"/>
        <v>229</v>
      </c>
      <c r="E83" s="43">
        <f t="shared" si="12"/>
        <v>69</v>
      </c>
      <c r="F83" s="43">
        <f t="shared" si="12"/>
        <v>25</v>
      </c>
      <c r="G83" s="43">
        <f t="shared" si="12"/>
        <v>18</v>
      </c>
      <c r="H83" s="43">
        <f t="shared" si="12"/>
        <v>28</v>
      </c>
      <c r="I83" s="43">
        <f t="shared" si="12"/>
        <v>47</v>
      </c>
      <c r="J83" s="43">
        <f t="shared" si="12"/>
        <v>76</v>
      </c>
      <c r="K83" s="43">
        <f t="shared" si="12"/>
        <v>123</v>
      </c>
      <c r="L83" s="43">
        <f t="shared" si="12"/>
        <v>288</v>
      </c>
      <c r="M83" s="44">
        <f t="shared" si="12"/>
        <v>530</v>
      </c>
      <c r="N83" s="45">
        <f t="shared" si="9"/>
        <v>18</v>
      </c>
      <c r="O83" s="46">
        <f t="shared" si="10"/>
        <v>1014</v>
      </c>
      <c r="P83" s="47">
        <f t="shared" si="11"/>
        <v>0.9825581395348837</v>
      </c>
    </row>
    <row r="84" spans="1:16" ht="11.25">
      <c r="A84" s="32" t="s">
        <v>92</v>
      </c>
      <c r="B84" s="33" t="s">
        <v>0</v>
      </c>
      <c r="C84" s="33">
        <f>SUM('By Lot'!C2506,'By Lot'!C2523)</f>
        <v>10</v>
      </c>
      <c r="D84" s="34">
        <f>SUM('By Lot'!D2506,'By Lot'!D2523)</f>
        <v>9</v>
      </c>
      <c r="E84" s="35">
        <f>SUM('By Lot'!E2506,'By Lot'!E2523)</f>
        <v>5</v>
      </c>
      <c r="F84" s="35">
        <f>SUM('By Lot'!F2506,'By Lot'!F2523)</f>
        <v>3</v>
      </c>
      <c r="G84" s="35">
        <f>SUM('By Lot'!G2506,'By Lot'!G2523)</f>
        <v>2</v>
      </c>
      <c r="H84" s="35">
        <f>SUM('By Lot'!H2506,'By Lot'!H2523)</f>
        <v>1</v>
      </c>
      <c r="I84" s="35">
        <f>SUM('By Lot'!I2506,'By Lot'!I2523)</f>
        <v>2</v>
      </c>
      <c r="J84" s="35">
        <f>SUM('By Lot'!J2506,'By Lot'!J2523)</f>
        <v>2</v>
      </c>
      <c r="K84" s="35">
        <f>SUM('By Lot'!K2506,'By Lot'!K2523)</f>
        <v>3</v>
      </c>
      <c r="L84" s="35">
        <f>SUM('By Lot'!L2506,'By Lot'!L2523)</f>
        <v>3</v>
      </c>
      <c r="M84" s="36">
        <f>SUM('By Lot'!M2506,'By Lot'!M2523)</f>
        <v>4</v>
      </c>
      <c r="N84" s="37">
        <f t="shared" si="9"/>
        <v>1</v>
      </c>
      <c r="O84" s="38">
        <f t="shared" si="10"/>
        <v>9</v>
      </c>
      <c r="P84" s="39">
        <f t="shared" si="11"/>
        <v>0.9</v>
      </c>
    </row>
    <row r="85" spans="1:16" ht="11.25">
      <c r="A85" s="5"/>
      <c r="B85" s="33" t="s">
        <v>1</v>
      </c>
      <c r="C85" s="33">
        <f>SUM('By Lot'!C2507,'By Lot'!C2524)</f>
        <v>17</v>
      </c>
      <c r="D85" s="34">
        <f>SUM('By Lot'!D2507,'By Lot'!D2524)</f>
        <v>7</v>
      </c>
      <c r="E85" s="35">
        <f>SUM('By Lot'!E2507,'By Lot'!E2524)</f>
        <v>1</v>
      </c>
      <c r="F85" s="35">
        <f>SUM('By Lot'!F2507,'By Lot'!F2524)</f>
        <v>1</v>
      </c>
      <c r="G85" s="35">
        <f>SUM('By Lot'!G2507,'By Lot'!G2524)</f>
        <v>0</v>
      </c>
      <c r="H85" s="35">
        <f>SUM('By Lot'!H2507,'By Lot'!H2524)</f>
        <v>0</v>
      </c>
      <c r="I85" s="35">
        <f>SUM('By Lot'!I2507,'By Lot'!I2524)</f>
        <v>1</v>
      </c>
      <c r="J85" s="35">
        <f>SUM('By Lot'!J2507,'By Lot'!J2524)</f>
        <v>1</v>
      </c>
      <c r="K85" s="35">
        <f>SUM('By Lot'!K2507,'By Lot'!K2524)</f>
        <v>2</v>
      </c>
      <c r="L85" s="35">
        <f>SUM('By Lot'!L2507,'By Lot'!L2524)</f>
        <v>4</v>
      </c>
      <c r="M85" s="36">
        <f>SUM('By Lot'!M2507,'By Lot'!M2524)</f>
        <v>8</v>
      </c>
      <c r="N85" s="37">
        <f t="shared" si="9"/>
        <v>0</v>
      </c>
      <c r="O85" s="38">
        <f t="shared" si="10"/>
        <v>17</v>
      </c>
      <c r="P85" s="39">
        <f t="shared" si="11"/>
        <v>1</v>
      </c>
    </row>
    <row r="86" spans="1:16" ht="11.25">
      <c r="A86" s="5"/>
      <c r="B86" s="33" t="s">
        <v>2</v>
      </c>
      <c r="C86" s="33"/>
      <c r="D86" s="34"/>
      <c r="E86" s="35"/>
      <c r="F86" s="35"/>
      <c r="G86" s="35"/>
      <c r="H86" s="35"/>
      <c r="I86" s="35"/>
      <c r="J86" s="35"/>
      <c r="K86" s="35"/>
      <c r="L86" s="35"/>
      <c r="M86" s="36"/>
      <c r="N86" s="37"/>
      <c r="O86" s="38"/>
      <c r="P86" s="39"/>
    </row>
    <row r="87" spans="1:16" ht="11.25">
      <c r="A87" s="5"/>
      <c r="B87" s="33" t="s">
        <v>449</v>
      </c>
      <c r="C87" s="33"/>
      <c r="D87" s="34"/>
      <c r="E87" s="35"/>
      <c r="F87" s="35"/>
      <c r="G87" s="35"/>
      <c r="H87" s="35"/>
      <c r="I87" s="35"/>
      <c r="J87" s="35"/>
      <c r="K87" s="35"/>
      <c r="L87" s="35"/>
      <c r="M87" s="36"/>
      <c r="N87" s="37"/>
      <c r="O87" s="38"/>
      <c r="P87" s="39"/>
    </row>
    <row r="88" spans="1:16" ht="11.25">
      <c r="A88" s="5"/>
      <c r="B88" s="33" t="s">
        <v>4</v>
      </c>
      <c r="C88" s="33">
        <f>SUM('By Lot'!C2511,'By Lot'!C2528)</f>
        <v>7</v>
      </c>
      <c r="D88" s="34">
        <f>SUM('By Lot'!D2511,'By Lot'!D2528)</f>
        <v>7</v>
      </c>
      <c r="E88" s="35">
        <f>SUM('By Lot'!E2511,'By Lot'!E2528)</f>
        <v>7</v>
      </c>
      <c r="F88" s="35">
        <f>SUM('By Lot'!F2511,'By Lot'!F2528)</f>
        <v>7</v>
      </c>
      <c r="G88" s="35">
        <f>SUM('By Lot'!G2511,'By Lot'!G2528)</f>
        <v>6</v>
      </c>
      <c r="H88" s="35">
        <f>SUM('By Lot'!H2511,'By Lot'!H2528)</f>
        <v>6</v>
      </c>
      <c r="I88" s="35">
        <f>SUM('By Lot'!I2511,'By Lot'!I2528)</f>
        <v>6</v>
      </c>
      <c r="J88" s="35">
        <f>SUM('By Lot'!J2511,'By Lot'!J2528)</f>
        <v>6</v>
      </c>
      <c r="K88" s="35">
        <f>SUM('By Lot'!K2511,'By Lot'!K2528)</f>
        <v>6</v>
      </c>
      <c r="L88" s="35">
        <f>SUM('By Lot'!L2511,'By Lot'!L2528)</f>
        <v>6</v>
      </c>
      <c r="M88" s="36">
        <f>SUM('By Lot'!M2511,'By Lot'!M2528)</f>
        <v>6</v>
      </c>
      <c r="N88" s="37">
        <f t="shared" si="9"/>
        <v>6</v>
      </c>
      <c r="O88" s="38">
        <f t="shared" si="10"/>
        <v>1</v>
      </c>
      <c r="P88" s="39">
        <f t="shared" si="11"/>
        <v>0.14285714285714285</v>
      </c>
    </row>
    <row r="89" spans="1:16" ht="11.25">
      <c r="A89" s="5"/>
      <c r="B89" s="33" t="s">
        <v>89</v>
      </c>
      <c r="C89" s="33">
        <f>SUM('By Lot'!C2512:C2517,'By Lot'!C2529:C2534)</f>
        <v>42</v>
      </c>
      <c r="D89" s="34">
        <f>SUM('By Lot'!D2512:D2517,'By Lot'!D2529:D2534)</f>
        <v>42</v>
      </c>
      <c r="E89" s="35">
        <f>SUM('By Lot'!E2512:E2517,'By Lot'!E2529:E2534)</f>
        <v>34</v>
      </c>
      <c r="F89" s="35">
        <f>SUM('By Lot'!F2512:F2517,'By Lot'!F2529:F2534)</f>
        <v>22</v>
      </c>
      <c r="G89" s="35">
        <f>SUM('By Lot'!G2512:G2517,'By Lot'!G2529:G2534)</f>
        <v>21</v>
      </c>
      <c r="H89" s="35">
        <f>SUM('By Lot'!H2512:H2517,'By Lot'!H2529:H2534)</f>
        <v>23</v>
      </c>
      <c r="I89" s="35">
        <f>SUM('By Lot'!I2512:I2517,'By Lot'!I2529:I2534)</f>
        <v>20</v>
      </c>
      <c r="J89" s="35">
        <f>SUM('By Lot'!J2512:J2517,'By Lot'!J2529:J2534)</f>
        <v>17</v>
      </c>
      <c r="K89" s="35">
        <f>SUM('By Lot'!K2512:K2517,'By Lot'!K2529:K2534)</f>
        <v>16</v>
      </c>
      <c r="L89" s="35">
        <f>SUM('By Lot'!L2512:L2517,'By Lot'!L2529:L2534)</f>
        <v>21</v>
      </c>
      <c r="M89" s="36">
        <f>SUM('By Lot'!M2512:M2517,'By Lot'!M2529:M2534)</f>
        <v>29</v>
      </c>
      <c r="N89" s="37">
        <f t="shared" si="9"/>
        <v>16</v>
      </c>
      <c r="O89" s="38">
        <f t="shared" si="10"/>
        <v>26</v>
      </c>
      <c r="P89" s="39">
        <f t="shared" si="11"/>
        <v>0.6190476190476191</v>
      </c>
    </row>
    <row r="90" spans="1:16" ht="11.25">
      <c r="A90" s="5"/>
      <c r="B90" s="33" t="s">
        <v>93</v>
      </c>
      <c r="C90" s="33">
        <f>SUM('By Lot'!C2518,'By Lot'!C2535)</f>
        <v>4</v>
      </c>
      <c r="D90" s="34">
        <f>SUM('By Lot'!D2518,'By Lot'!D2535)</f>
        <v>4</v>
      </c>
      <c r="E90" s="35">
        <f>SUM('By Lot'!E2518,'By Lot'!E2535)</f>
        <v>4</v>
      </c>
      <c r="F90" s="35">
        <f>SUM('By Lot'!F2518,'By Lot'!F2535)</f>
        <v>3</v>
      </c>
      <c r="G90" s="35">
        <f>SUM('By Lot'!G2518,'By Lot'!G2535)</f>
        <v>4</v>
      </c>
      <c r="H90" s="35">
        <f>SUM('By Lot'!H2518,'By Lot'!H2535)</f>
        <v>3</v>
      </c>
      <c r="I90" s="35">
        <f>SUM('By Lot'!I2518,'By Lot'!I2535)</f>
        <v>1</v>
      </c>
      <c r="J90" s="35">
        <f>SUM('By Lot'!J2518,'By Lot'!J2535)</f>
        <v>3</v>
      </c>
      <c r="K90" s="35">
        <f>SUM('By Lot'!K2518,'By Lot'!K2535)</f>
        <v>2</v>
      </c>
      <c r="L90" s="35">
        <f>SUM('By Lot'!L2518,'By Lot'!L2535)</f>
        <v>3</v>
      </c>
      <c r="M90" s="36">
        <f>SUM('By Lot'!M2518,'By Lot'!M2535)</f>
        <v>4</v>
      </c>
      <c r="N90" s="37">
        <f t="shared" si="9"/>
        <v>1</v>
      </c>
      <c r="O90" s="38">
        <f t="shared" si="10"/>
        <v>3</v>
      </c>
      <c r="P90" s="39">
        <f t="shared" si="11"/>
        <v>0.75</v>
      </c>
    </row>
    <row r="91" spans="1:16" ht="11.25">
      <c r="A91" s="5"/>
      <c r="B91" s="33" t="s">
        <v>254</v>
      </c>
      <c r="C91" s="33"/>
      <c r="D91" s="34"/>
      <c r="E91" s="35"/>
      <c r="F91" s="35"/>
      <c r="G91" s="35"/>
      <c r="H91" s="35"/>
      <c r="I91" s="35"/>
      <c r="J91" s="35"/>
      <c r="K91" s="35"/>
      <c r="L91" s="35"/>
      <c r="M91" s="36"/>
      <c r="N91" s="37"/>
      <c r="O91" s="38"/>
      <c r="P91" s="39"/>
    </row>
    <row r="92" spans="1:16" ht="11.25">
      <c r="A92" s="5"/>
      <c r="B92" s="33" t="s">
        <v>255</v>
      </c>
      <c r="C92" s="33"/>
      <c r="D92" s="34"/>
      <c r="E92" s="35"/>
      <c r="F92" s="35"/>
      <c r="G92" s="35"/>
      <c r="H92" s="35"/>
      <c r="I92" s="35"/>
      <c r="J92" s="35"/>
      <c r="K92" s="35"/>
      <c r="L92" s="35"/>
      <c r="M92" s="36"/>
      <c r="N92" s="37"/>
      <c r="O92" s="38"/>
      <c r="P92" s="39"/>
    </row>
    <row r="93" spans="1:16" ht="11.25">
      <c r="A93" s="5"/>
      <c r="B93" s="33" t="s">
        <v>5</v>
      </c>
      <c r="C93" s="33"/>
      <c r="D93" s="34"/>
      <c r="E93" s="35"/>
      <c r="F93" s="35"/>
      <c r="G93" s="35"/>
      <c r="H93" s="35"/>
      <c r="I93" s="35"/>
      <c r="J93" s="35"/>
      <c r="K93" s="35"/>
      <c r="L93" s="35"/>
      <c r="M93" s="36"/>
      <c r="N93" s="37"/>
      <c r="O93" s="38"/>
      <c r="P93" s="39"/>
    </row>
    <row r="94" spans="1:16" ht="11.25">
      <c r="A94" s="40"/>
      <c r="B94" s="41" t="s">
        <v>6</v>
      </c>
      <c r="C94" s="41">
        <f aca="true" t="shared" si="13" ref="C94:M94">SUM(C84:C93)</f>
        <v>80</v>
      </c>
      <c r="D94" s="42">
        <f t="shared" si="13"/>
        <v>69</v>
      </c>
      <c r="E94" s="43">
        <f t="shared" si="13"/>
        <v>51</v>
      </c>
      <c r="F94" s="43">
        <f t="shared" si="13"/>
        <v>36</v>
      </c>
      <c r="G94" s="43">
        <f t="shared" si="13"/>
        <v>33</v>
      </c>
      <c r="H94" s="43">
        <f t="shared" si="13"/>
        <v>33</v>
      </c>
      <c r="I94" s="43">
        <f t="shared" si="13"/>
        <v>30</v>
      </c>
      <c r="J94" s="43">
        <f t="shared" si="13"/>
        <v>29</v>
      </c>
      <c r="K94" s="43">
        <f t="shared" si="13"/>
        <v>29</v>
      </c>
      <c r="L94" s="43">
        <f t="shared" si="13"/>
        <v>37</v>
      </c>
      <c r="M94" s="44">
        <f t="shared" si="13"/>
        <v>51</v>
      </c>
      <c r="N94" s="45">
        <f t="shared" si="9"/>
        <v>29</v>
      </c>
      <c r="O94" s="46">
        <f t="shared" si="10"/>
        <v>51</v>
      </c>
      <c r="P94" s="47">
        <f t="shared" si="11"/>
        <v>0.6375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 transitionEvaluation="1"/>
  <dimension ref="A1:L44"/>
  <sheetViews>
    <sheetView showGridLines="0" workbookViewId="0" topLeftCell="A1">
      <pane ySplit="6" topLeftCell="BM7" activePane="bottomLeft" state="frozen"/>
      <selection pane="topLeft" activeCell="A1" sqref="A1:K1"/>
      <selection pane="bottomLeft" activeCell="A1" sqref="A1:L1"/>
    </sheetView>
  </sheetViews>
  <sheetFormatPr defaultColWidth="9.75390625" defaultRowHeight="12.75"/>
  <cols>
    <col min="1" max="2" width="12.375" style="70" customWidth="1"/>
    <col min="3" max="12" width="6.75390625" style="70" customWidth="1"/>
    <col min="13" max="16384" width="9.75390625" style="70" customWidth="1"/>
  </cols>
  <sheetData>
    <row r="1" spans="1:12" ht="14.25">
      <c r="A1" s="90" t="s">
        <v>544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4.25">
      <c r="A2" s="90" t="s">
        <v>539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1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1.25">
      <c r="A4" s="8" t="s">
        <v>256</v>
      </c>
      <c r="B4" s="71" t="s">
        <v>7</v>
      </c>
      <c r="C4" s="95" t="s">
        <v>545</v>
      </c>
      <c r="D4" s="96"/>
      <c r="E4" s="96"/>
      <c r="F4" s="96"/>
      <c r="G4" s="96"/>
      <c r="H4" s="96"/>
      <c r="I4" s="96"/>
      <c r="J4" s="96"/>
      <c r="K4" s="96"/>
      <c r="L4" s="97"/>
    </row>
    <row r="5" spans="1:12" ht="11.25">
      <c r="A5" s="9"/>
      <c r="B5" s="72" t="s">
        <v>157</v>
      </c>
      <c r="C5" s="11" t="s">
        <v>239</v>
      </c>
      <c r="D5" s="12" t="s">
        <v>240</v>
      </c>
      <c r="E5" s="12" t="s">
        <v>241</v>
      </c>
      <c r="F5" s="12" t="s">
        <v>242</v>
      </c>
      <c r="G5" s="12" t="s">
        <v>243</v>
      </c>
      <c r="H5" s="12" t="s">
        <v>244</v>
      </c>
      <c r="I5" s="12" t="s">
        <v>245</v>
      </c>
      <c r="J5" s="12" t="s">
        <v>246</v>
      </c>
      <c r="K5" s="12" t="s">
        <v>247</v>
      </c>
      <c r="L5" s="10" t="s">
        <v>248</v>
      </c>
    </row>
    <row r="6" spans="1:12" ht="11.25">
      <c r="A6" s="13"/>
      <c r="B6" s="73"/>
      <c r="C6" s="15" t="s">
        <v>252</v>
      </c>
      <c r="D6" s="16" t="s">
        <v>252</v>
      </c>
      <c r="E6" s="16" t="s">
        <v>252</v>
      </c>
      <c r="F6" s="16" t="s">
        <v>252</v>
      </c>
      <c r="G6" s="16" t="s">
        <v>253</v>
      </c>
      <c r="H6" s="16" t="s">
        <v>253</v>
      </c>
      <c r="I6" s="16" t="s">
        <v>253</v>
      </c>
      <c r="J6" s="16" t="s">
        <v>253</v>
      </c>
      <c r="K6" s="16" t="s">
        <v>253</v>
      </c>
      <c r="L6" s="14" t="s">
        <v>253</v>
      </c>
    </row>
    <row r="7" spans="1:12" ht="11.25">
      <c r="A7" s="82" t="s">
        <v>18</v>
      </c>
      <c r="B7" s="82" t="s">
        <v>2</v>
      </c>
      <c r="C7" s="83">
        <v>4</v>
      </c>
      <c r="D7" s="84">
        <v>4</v>
      </c>
      <c r="E7" s="84">
        <v>4</v>
      </c>
      <c r="F7" s="84">
        <v>4</v>
      </c>
      <c r="G7" s="84">
        <v>3</v>
      </c>
      <c r="H7" s="84">
        <v>4</v>
      </c>
      <c r="I7" s="84">
        <v>3</v>
      </c>
      <c r="J7" s="84">
        <v>3</v>
      </c>
      <c r="K7" s="84">
        <v>3</v>
      </c>
      <c r="L7" s="85">
        <v>3</v>
      </c>
    </row>
    <row r="8" spans="1:12" ht="11.25">
      <c r="A8" s="82" t="s">
        <v>21</v>
      </c>
      <c r="B8" s="82" t="s">
        <v>455</v>
      </c>
      <c r="C8" s="86">
        <v>4</v>
      </c>
      <c r="D8" s="84">
        <v>4</v>
      </c>
      <c r="E8" s="84">
        <v>4</v>
      </c>
      <c r="F8" s="84">
        <v>4</v>
      </c>
      <c r="G8" s="84">
        <v>4</v>
      </c>
      <c r="H8" s="84">
        <v>4</v>
      </c>
      <c r="I8" s="84">
        <v>4</v>
      </c>
      <c r="J8" s="84">
        <v>4</v>
      </c>
      <c r="K8" s="84">
        <v>4</v>
      </c>
      <c r="L8" s="85">
        <v>4</v>
      </c>
    </row>
    <row r="9" spans="1:12" ht="11.25">
      <c r="A9" s="82" t="s">
        <v>448</v>
      </c>
      <c r="B9" s="82" t="s">
        <v>255</v>
      </c>
      <c r="C9" s="86">
        <v>0</v>
      </c>
      <c r="D9" s="84">
        <v>0</v>
      </c>
      <c r="E9" s="84">
        <v>1</v>
      </c>
      <c r="F9" s="84">
        <v>1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5">
        <v>0</v>
      </c>
    </row>
    <row r="10" spans="1:12" ht="11.25">
      <c r="A10" s="82" t="s">
        <v>26</v>
      </c>
      <c r="B10" s="82" t="s">
        <v>456</v>
      </c>
      <c r="C10" s="86">
        <v>2</v>
      </c>
      <c r="D10" s="84">
        <v>2</v>
      </c>
      <c r="E10" s="84">
        <v>2</v>
      </c>
      <c r="F10" s="84">
        <v>2</v>
      </c>
      <c r="G10" s="84">
        <v>2</v>
      </c>
      <c r="H10" s="84">
        <v>2</v>
      </c>
      <c r="I10" s="84">
        <v>2</v>
      </c>
      <c r="J10" s="84">
        <v>2</v>
      </c>
      <c r="K10" s="84">
        <v>2</v>
      </c>
      <c r="L10" s="85">
        <v>2</v>
      </c>
    </row>
    <row r="11" spans="1:12" ht="11.25">
      <c r="A11" s="82" t="s">
        <v>27</v>
      </c>
      <c r="B11" s="82" t="s">
        <v>455</v>
      </c>
      <c r="C11" s="86">
        <v>1</v>
      </c>
      <c r="D11" s="84">
        <v>1</v>
      </c>
      <c r="E11" s="84">
        <v>1</v>
      </c>
      <c r="F11" s="84">
        <v>1</v>
      </c>
      <c r="G11" s="84">
        <v>1</v>
      </c>
      <c r="H11" s="84">
        <v>1</v>
      </c>
      <c r="I11" s="84">
        <v>1</v>
      </c>
      <c r="J11" s="84">
        <v>1</v>
      </c>
      <c r="K11" s="84">
        <v>1</v>
      </c>
      <c r="L11" s="85">
        <v>1</v>
      </c>
    </row>
    <row r="12" spans="1:12" ht="11.25">
      <c r="A12" s="82" t="s">
        <v>33</v>
      </c>
      <c r="B12" s="82" t="s">
        <v>1</v>
      </c>
      <c r="C12" s="86">
        <v>13</v>
      </c>
      <c r="D12" s="84">
        <v>13</v>
      </c>
      <c r="E12" s="84">
        <v>13</v>
      </c>
      <c r="F12" s="84">
        <v>13</v>
      </c>
      <c r="G12" s="84">
        <v>13</v>
      </c>
      <c r="H12" s="84">
        <v>13</v>
      </c>
      <c r="I12" s="84">
        <v>13</v>
      </c>
      <c r="J12" s="84">
        <v>13</v>
      </c>
      <c r="K12" s="84">
        <v>0</v>
      </c>
      <c r="L12" s="85">
        <v>0</v>
      </c>
    </row>
    <row r="13" spans="1:12" ht="11.25">
      <c r="A13" s="82" t="s">
        <v>36</v>
      </c>
      <c r="B13" s="82" t="s">
        <v>457</v>
      </c>
      <c r="C13" s="86">
        <v>0</v>
      </c>
      <c r="D13" s="84">
        <v>1</v>
      </c>
      <c r="E13" s="84">
        <v>1</v>
      </c>
      <c r="F13" s="84">
        <v>1</v>
      </c>
      <c r="G13" s="84">
        <v>1</v>
      </c>
      <c r="H13" s="84">
        <v>1</v>
      </c>
      <c r="I13" s="84">
        <v>1</v>
      </c>
      <c r="J13" s="84">
        <v>1</v>
      </c>
      <c r="K13" s="84">
        <v>1</v>
      </c>
      <c r="L13" s="85">
        <v>1</v>
      </c>
    </row>
    <row r="14" spans="1:12" ht="11.25">
      <c r="A14" s="82" t="s">
        <v>431</v>
      </c>
      <c r="B14" s="82" t="s">
        <v>261</v>
      </c>
      <c r="C14" s="86">
        <v>1</v>
      </c>
      <c r="D14" s="84">
        <v>1</v>
      </c>
      <c r="E14" s="84">
        <v>1</v>
      </c>
      <c r="F14" s="84">
        <v>1</v>
      </c>
      <c r="G14" s="84">
        <v>1</v>
      </c>
      <c r="H14" s="84">
        <v>1</v>
      </c>
      <c r="I14" s="84">
        <v>1</v>
      </c>
      <c r="J14" s="84">
        <v>1</v>
      </c>
      <c r="K14" s="84">
        <v>1</v>
      </c>
      <c r="L14" s="85">
        <v>1</v>
      </c>
    </row>
    <row r="15" spans="1:12" ht="11.25">
      <c r="A15" s="82" t="s">
        <v>42</v>
      </c>
      <c r="B15" s="82" t="s">
        <v>255</v>
      </c>
      <c r="C15" s="86">
        <v>1</v>
      </c>
      <c r="D15" s="84">
        <v>1</v>
      </c>
      <c r="E15" s="84">
        <v>1</v>
      </c>
      <c r="F15" s="84">
        <v>1</v>
      </c>
      <c r="G15" s="84">
        <v>1</v>
      </c>
      <c r="H15" s="84">
        <v>1</v>
      </c>
      <c r="I15" s="84">
        <v>1</v>
      </c>
      <c r="J15" s="84">
        <v>1</v>
      </c>
      <c r="K15" s="84">
        <v>1</v>
      </c>
      <c r="L15" s="85">
        <v>1</v>
      </c>
    </row>
    <row r="16" spans="1:12" ht="11.25">
      <c r="A16" s="82" t="s">
        <v>148</v>
      </c>
      <c r="B16" s="82" t="s">
        <v>5</v>
      </c>
      <c r="C16" s="86">
        <v>1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5">
        <v>0</v>
      </c>
    </row>
    <row r="17" spans="1:12" ht="11.25">
      <c r="A17" s="82" t="s">
        <v>43</v>
      </c>
      <c r="B17" s="82" t="s">
        <v>254</v>
      </c>
      <c r="C17" s="86">
        <v>1</v>
      </c>
      <c r="D17" s="84">
        <v>1</v>
      </c>
      <c r="E17" s="84">
        <v>1</v>
      </c>
      <c r="F17" s="84">
        <v>1</v>
      </c>
      <c r="G17" s="84">
        <v>1</v>
      </c>
      <c r="H17" s="84">
        <v>1</v>
      </c>
      <c r="I17" s="84">
        <v>1</v>
      </c>
      <c r="J17" s="84">
        <v>1</v>
      </c>
      <c r="K17" s="84">
        <v>1</v>
      </c>
      <c r="L17" s="85">
        <v>1</v>
      </c>
    </row>
    <row r="18" spans="1:12" ht="11.25">
      <c r="A18" s="82" t="s">
        <v>59</v>
      </c>
      <c r="B18" s="82" t="s">
        <v>455</v>
      </c>
      <c r="C18" s="86">
        <v>2</v>
      </c>
      <c r="D18" s="84">
        <v>2</v>
      </c>
      <c r="E18" s="84">
        <v>2</v>
      </c>
      <c r="F18" s="84">
        <v>2</v>
      </c>
      <c r="G18" s="84">
        <v>2</v>
      </c>
      <c r="H18" s="84">
        <v>2</v>
      </c>
      <c r="I18" s="84">
        <v>2</v>
      </c>
      <c r="J18" s="84">
        <v>2</v>
      </c>
      <c r="K18" s="84">
        <v>2</v>
      </c>
      <c r="L18" s="85">
        <v>2</v>
      </c>
    </row>
    <row r="19" spans="1:12" ht="11.25">
      <c r="A19" s="82" t="s">
        <v>60</v>
      </c>
      <c r="B19" s="82" t="s">
        <v>456</v>
      </c>
      <c r="C19" s="86">
        <v>2</v>
      </c>
      <c r="D19" s="84">
        <v>3</v>
      </c>
      <c r="E19" s="84">
        <v>3</v>
      </c>
      <c r="F19" s="84">
        <v>3</v>
      </c>
      <c r="G19" s="84">
        <v>3</v>
      </c>
      <c r="H19" s="84">
        <v>3</v>
      </c>
      <c r="I19" s="84">
        <v>3</v>
      </c>
      <c r="J19" s="84">
        <v>3</v>
      </c>
      <c r="K19" s="84">
        <v>3</v>
      </c>
      <c r="L19" s="85">
        <v>3</v>
      </c>
    </row>
    <row r="20" spans="1:12" ht="11.25">
      <c r="A20" s="82" t="s">
        <v>61</v>
      </c>
      <c r="B20" s="82" t="s">
        <v>4</v>
      </c>
      <c r="C20" s="86">
        <v>1</v>
      </c>
      <c r="D20" s="84">
        <v>1</v>
      </c>
      <c r="E20" s="84">
        <v>1</v>
      </c>
      <c r="F20" s="84">
        <v>1</v>
      </c>
      <c r="G20" s="84">
        <v>1</v>
      </c>
      <c r="H20" s="84">
        <v>1</v>
      </c>
      <c r="I20" s="84">
        <v>1</v>
      </c>
      <c r="J20" s="84">
        <v>1</v>
      </c>
      <c r="K20" s="84">
        <v>1</v>
      </c>
      <c r="L20" s="85">
        <v>1</v>
      </c>
    </row>
    <row r="21" spans="1:12" ht="11.25">
      <c r="A21" s="82" t="s">
        <v>63</v>
      </c>
      <c r="B21" s="82" t="s">
        <v>255</v>
      </c>
      <c r="C21" s="86">
        <v>1</v>
      </c>
      <c r="D21" s="84">
        <v>1</v>
      </c>
      <c r="E21" s="84">
        <v>1</v>
      </c>
      <c r="F21" s="84">
        <v>1</v>
      </c>
      <c r="G21" s="84">
        <v>1</v>
      </c>
      <c r="H21" s="84">
        <v>0</v>
      </c>
      <c r="I21" s="84">
        <v>0</v>
      </c>
      <c r="J21" s="84">
        <v>0</v>
      </c>
      <c r="K21" s="84">
        <v>0</v>
      </c>
      <c r="L21" s="85">
        <v>0</v>
      </c>
    </row>
    <row r="22" spans="1:12" ht="11.25">
      <c r="A22" s="82" t="s">
        <v>63</v>
      </c>
      <c r="B22" s="82" t="s">
        <v>5</v>
      </c>
      <c r="C22" s="86">
        <v>3</v>
      </c>
      <c r="D22" s="84">
        <v>3</v>
      </c>
      <c r="E22" s="84">
        <v>3</v>
      </c>
      <c r="F22" s="84">
        <v>3</v>
      </c>
      <c r="G22" s="84">
        <v>3</v>
      </c>
      <c r="H22" s="84">
        <v>3</v>
      </c>
      <c r="I22" s="84">
        <v>3</v>
      </c>
      <c r="J22" s="84">
        <v>3</v>
      </c>
      <c r="K22" s="84">
        <v>3</v>
      </c>
      <c r="L22" s="85">
        <v>3</v>
      </c>
    </row>
    <row r="23" spans="1:12" ht="11.25">
      <c r="A23" s="82" t="s">
        <v>65</v>
      </c>
      <c r="B23" s="82" t="s">
        <v>5</v>
      </c>
      <c r="C23" s="86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2</v>
      </c>
      <c r="K23" s="84">
        <v>2</v>
      </c>
      <c r="L23" s="85">
        <v>2</v>
      </c>
    </row>
    <row r="24" spans="1:12" ht="11.25">
      <c r="A24" s="82" t="s">
        <v>101</v>
      </c>
      <c r="B24" s="82" t="s">
        <v>457</v>
      </c>
      <c r="C24" s="86">
        <v>17</v>
      </c>
      <c r="D24" s="84">
        <v>17</v>
      </c>
      <c r="E24" s="84">
        <v>17</v>
      </c>
      <c r="F24" s="84">
        <v>18</v>
      </c>
      <c r="G24" s="84">
        <v>18</v>
      </c>
      <c r="H24" s="84">
        <v>18</v>
      </c>
      <c r="I24" s="84">
        <v>14</v>
      </c>
      <c r="J24" s="84">
        <v>14</v>
      </c>
      <c r="K24" s="84">
        <v>9</v>
      </c>
      <c r="L24" s="85">
        <v>9</v>
      </c>
    </row>
    <row r="25" spans="1:12" ht="11.25">
      <c r="A25" s="82" t="s">
        <v>68</v>
      </c>
      <c r="B25" s="82" t="s">
        <v>455</v>
      </c>
      <c r="C25" s="86">
        <v>4</v>
      </c>
      <c r="D25" s="84">
        <v>4</v>
      </c>
      <c r="E25" s="84">
        <v>4</v>
      </c>
      <c r="F25" s="84">
        <v>4</v>
      </c>
      <c r="G25" s="84">
        <v>4</v>
      </c>
      <c r="H25" s="84">
        <v>4</v>
      </c>
      <c r="I25" s="84">
        <v>4</v>
      </c>
      <c r="J25" s="84">
        <v>4</v>
      </c>
      <c r="K25" s="84">
        <v>4</v>
      </c>
      <c r="L25" s="85">
        <v>4</v>
      </c>
    </row>
    <row r="26" spans="1:12" ht="11.25">
      <c r="A26" s="82" t="s">
        <v>69</v>
      </c>
      <c r="B26" s="82" t="s">
        <v>455</v>
      </c>
      <c r="C26" s="86">
        <v>1</v>
      </c>
      <c r="D26" s="84">
        <v>1</v>
      </c>
      <c r="E26" s="84">
        <v>1</v>
      </c>
      <c r="F26" s="84">
        <v>1</v>
      </c>
      <c r="G26" s="84">
        <v>1</v>
      </c>
      <c r="H26" s="84">
        <v>1</v>
      </c>
      <c r="I26" s="84">
        <v>1</v>
      </c>
      <c r="J26" s="84">
        <v>1</v>
      </c>
      <c r="K26" s="84">
        <v>1</v>
      </c>
      <c r="L26" s="85">
        <v>1</v>
      </c>
    </row>
    <row r="27" spans="1:12" ht="11.25">
      <c r="A27" s="82" t="s">
        <v>72</v>
      </c>
      <c r="B27" s="82" t="s">
        <v>455</v>
      </c>
      <c r="C27" s="86">
        <v>1</v>
      </c>
      <c r="D27" s="84">
        <v>1</v>
      </c>
      <c r="E27" s="84">
        <v>1</v>
      </c>
      <c r="F27" s="84">
        <v>1</v>
      </c>
      <c r="G27" s="84">
        <v>1</v>
      </c>
      <c r="H27" s="84">
        <v>1</v>
      </c>
      <c r="I27" s="84">
        <v>1</v>
      </c>
      <c r="J27" s="84">
        <v>1</v>
      </c>
      <c r="K27" s="84">
        <v>1</v>
      </c>
      <c r="L27" s="85">
        <v>1</v>
      </c>
    </row>
    <row r="28" spans="1:12" ht="11.25">
      <c r="A28" s="82" t="s">
        <v>73</v>
      </c>
      <c r="B28" s="82" t="s">
        <v>455</v>
      </c>
      <c r="C28" s="86">
        <v>1</v>
      </c>
      <c r="D28" s="84">
        <v>1</v>
      </c>
      <c r="E28" s="84">
        <v>1</v>
      </c>
      <c r="F28" s="84">
        <v>1</v>
      </c>
      <c r="G28" s="84">
        <v>1</v>
      </c>
      <c r="H28" s="84">
        <v>1</v>
      </c>
      <c r="I28" s="84">
        <v>1</v>
      </c>
      <c r="J28" s="84">
        <v>1</v>
      </c>
      <c r="K28" s="84">
        <v>1</v>
      </c>
      <c r="L28" s="85">
        <v>1</v>
      </c>
    </row>
    <row r="29" spans="1:12" ht="11.25">
      <c r="A29" s="82" t="s">
        <v>76</v>
      </c>
      <c r="B29" s="82" t="s">
        <v>455</v>
      </c>
      <c r="C29" s="86">
        <v>3</v>
      </c>
      <c r="D29" s="84">
        <v>3</v>
      </c>
      <c r="E29" s="84">
        <v>3</v>
      </c>
      <c r="F29" s="84">
        <v>3</v>
      </c>
      <c r="G29" s="84">
        <v>3</v>
      </c>
      <c r="H29" s="84">
        <v>3</v>
      </c>
      <c r="I29" s="84">
        <v>3</v>
      </c>
      <c r="J29" s="84">
        <v>3</v>
      </c>
      <c r="K29" s="84">
        <v>3</v>
      </c>
      <c r="L29" s="85">
        <v>2</v>
      </c>
    </row>
    <row r="30" spans="1:12" ht="11.25">
      <c r="A30" s="82" t="s">
        <v>77</v>
      </c>
      <c r="B30" s="82" t="s">
        <v>457</v>
      </c>
      <c r="C30" s="86">
        <v>6</v>
      </c>
      <c r="D30" s="84">
        <v>6</v>
      </c>
      <c r="E30" s="84">
        <v>6</v>
      </c>
      <c r="F30" s="84">
        <v>6</v>
      </c>
      <c r="G30" s="84">
        <v>6</v>
      </c>
      <c r="H30" s="84">
        <v>6</v>
      </c>
      <c r="I30" s="84">
        <v>6</v>
      </c>
      <c r="J30" s="84">
        <v>6</v>
      </c>
      <c r="K30" s="84">
        <v>6</v>
      </c>
      <c r="L30" s="85">
        <v>6</v>
      </c>
    </row>
    <row r="31" spans="1:12" ht="11.25">
      <c r="A31" s="82" t="s">
        <v>77</v>
      </c>
      <c r="B31" s="82" t="s">
        <v>394</v>
      </c>
      <c r="C31" s="86">
        <v>2</v>
      </c>
      <c r="D31" s="84">
        <v>2</v>
      </c>
      <c r="E31" s="84">
        <v>2</v>
      </c>
      <c r="F31" s="84">
        <v>2</v>
      </c>
      <c r="G31" s="84">
        <v>2</v>
      </c>
      <c r="H31" s="84">
        <v>2</v>
      </c>
      <c r="I31" s="84">
        <v>2</v>
      </c>
      <c r="J31" s="84">
        <v>2</v>
      </c>
      <c r="K31" s="84">
        <v>2</v>
      </c>
      <c r="L31" s="85">
        <v>2</v>
      </c>
    </row>
    <row r="32" spans="1:12" ht="11.25">
      <c r="A32" s="82" t="s">
        <v>81</v>
      </c>
      <c r="B32" s="82" t="s">
        <v>1</v>
      </c>
      <c r="C32" s="86">
        <v>2</v>
      </c>
      <c r="D32" s="84">
        <v>2</v>
      </c>
      <c r="E32" s="84">
        <v>2</v>
      </c>
      <c r="F32" s="84">
        <v>2</v>
      </c>
      <c r="G32" s="84">
        <v>2</v>
      </c>
      <c r="H32" s="84">
        <v>2</v>
      </c>
      <c r="I32" s="84">
        <v>2</v>
      </c>
      <c r="J32" s="84">
        <v>2</v>
      </c>
      <c r="K32" s="84">
        <v>1</v>
      </c>
      <c r="L32" s="85">
        <v>1</v>
      </c>
    </row>
    <row r="33" spans="1:12" ht="11.25">
      <c r="A33" s="82" t="s">
        <v>81</v>
      </c>
      <c r="B33" s="82" t="s">
        <v>2</v>
      </c>
      <c r="C33" s="86">
        <v>8</v>
      </c>
      <c r="D33" s="84">
        <v>8</v>
      </c>
      <c r="E33" s="84">
        <v>8</v>
      </c>
      <c r="F33" s="84">
        <v>8</v>
      </c>
      <c r="G33" s="84">
        <v>8</v>
      </c>
      <c r="H33" s="84">
        <v>7</v>
      </c>
      <c r="I33" s="84">
        <v>8</v>
      </c>
      <c r="J33" s="84">
        <v>7</v>
      </c>
      <c r="K33" s="84">
        <v>7</v>
      </c>
      <c r="L33" s="85">
        <v>8</v>
      </c>
    </row>
    <row r="34" spans="1:12" ht="11.25">
      <c r="A34" s="82" t="s">
        <v>82</v>
      </c>
      <c r="B34" s="82" t="s">
        <v>2</v>
      </c>
      <c r="C34" s="86">
        <v>5</v>
      </c>
      <c r="D34" s="84">
        <v>5</v>
      </c>
      <c r="E34" s="84">
        <v>5</v>
      </c>
      <c r="F34" s="84">
        <v>6</v>
      </c>
      <c r="G34" s="84">
        <v>6</v>
      </c>
      <c r="H34" s="84">
        <v>6</v>
      </c>
      <c r="I34" s="84">
        <v>6</v>
      </c>
      <c r="J34" s="84">
        <v>6</v>
      </c>
      <c r="K34" s="84">
        <v>6</v>
      </c>
      <c r="L34" s="85">
        <v>6</v>
      </c>
    </row>
    <row r="35" spans="1:12" ht="11.25">
      <c r="A35" s="82" t="s">
        <v>88</v>
      </c>
      <c r="B35" s="82" t="s">
        <v>2</v>
      </c>
      <c r="C35" s="86">
        <v>3</v>
      </c>
      <c r="D35" s="84">
        <v>3</v>
      </c>
      <c r="E35" s="84">
        <v>3</v>
      </c>
      <c r="F35" s="84">
        <v>3</v>
      </c>
      <c r="G35" s="84">
        <v>3</v>
      </c>
      <c r="H35" s="84">
        <v>3</v>
      </c>
      <c r="I35" s="84">
        <v>3</v>
      </c>
      <c r="J35" s="84">
        <v>3</v>
      </c>
      <c r="K35" s="84">
        <v>3</v>
      </c>
      <c r="L35" s="85">
        <v>3</v>
      </c>
    </row>
    <row r="36" spans="1:12" ht="11.25">
      <c r="A36" s="82" t="s">
        <v>88</v>
      </c>
      <c r="B36" s="82" t="s">
        <v>254</v>
      </c>
      <c r="C36" s="86">
        <v>5</v>
      </c>
      <c r="D36" s="84">
        <v>5</v>
      </c>
      <c r="E36" s="84">
        <v>5</v>
      </c>
      <c r="F36" s="84">
        <v>5</v>
      </c>
      <c r="G36" s="84">
        <v>5</v>
      </c>
      <c r="H36" s="84">
        <v>5</v>
      </c>
      <c r="I36" s="84">
        <v>5</v>
      </c>
      <c r="J36" s="84">
        <v>5</v>
      </c>
      <c r="K36" s="84">
        <v>5</v>
      </c>
      <c r="L36" s="85">
        <v>5</v>
      </c>
    </row>
    <row r="37" spans="1:12" ht="11.25">
      <c r="A37" s="82" t="s">
        <v>91</v>
      </c>
      <c r="B37" s="82" t="s">
        <v>2</v>
      </c>
      <c r="C37" s="86">
        <v>17</v>
      </c>
      <c r="D37" s="84">
        <v>17</v>
      </c>
      <c r="E37" s="84">
        <v>17</v>
      </c>
      <c r="F37" s="84">
        <v>17</v>
      </c>
      <c r="G37" s="84">
        <v>17</v>
      </c>
      <c r="H37" s="84">
        <v>17</v>
      </c>
      <c r="I37" s="84">
        <v>17</v>
      </c>
      <c r="J37" s="84">
        <v>17</v>
      </c>
      <c r="K37" s="84">
        <v>17</v>
      </c>
      <c r="L37" s="85">
        <v>17</v>
      </c>
    </row>
    <row r="38" spans="1:12" ht="11.25">
      <c r="A38" s="82" t="s">
        <v>86</v>
      </c>
      <c r="B38" s="82" t="s">
        <v>0</v>
      </c>
      <c r="C38" s="86">
        <v>4</v>
      </c>
      <c r="D38" s="84">
        <v>4</v>
      </c>
      <c r="E38" s="84">
        <v>3</v>
      </c>
      <c r="F38" s="84">
        <v>3</v>
      </c>
      <c r="G38" s="84">
        <v>3</v>
      </c>
      <c r="H38" s="84">
        <v>4</v>
      </c>
      <c r="I38" s="84">
        <v>4</v>
      </c>
      <c r="J38" s="84">
        <v>0</v>
      </c>
      <c r="K38" s="84">
        <v>0</v>
      </c>
      <c r="L38" s="85">
        <v>0</v>
      </c>
    </row>
    <row r="39" spans="1:12" ht="11.25">
      <c r="A39" s="82" t="s">
        <v>143</v>
      </c>
      <c r="B39" s="82" t="s">
        <v>0</v>
      </c>
      <c r="C39" s="86">
        <v>4</v>
      </c>
      <c r="D39" s="84">
        <v>4</v>
      </c>
      <c r="E39" s="84">
        <v>4</v>
      </c>
      <c r="F39" s="84">
        <v>4</v>
      </c>
      <c r="G39" s="84">
        <v>4</v>
      </c>
      <c r="H39" s="84">
        <v>4</v>
      </c>
      <c r="I39" s="84">
        <v>4</v>
      </c>
      <c r="J39" s="84">
        <v>4</v>
      </c>
      <c r="K39" s="84">
        <v>4</v>
      </c>
      <c r="L39" s="85">
        <v>4</v>
      </c>
    </row>
    <row r="40" spans="1:12" ht="11.25">
      <c r="A40" s="82" t="s">
        <v>134</v>
      </c>
      <c r="B40" s="82" t="s">
        <v>255</v>
      </c>
      <c r="C40" s="86">
        <v>1</v>
      </c>
      <c r="D40" s="84">
        <v>1</v>
      </c>
      <c r="E40" s="84">
        <v>1</v>
      </c>
      <c r="F40" s="84">
        <v>1</v>
      </c>
      <c r="G40" s="84">
        <v>1</v>
      </c>
      <c r="H40" s="84">
        <v>1</v>
      </c>
      <c r="I40" s="84">
        <v>1</v>
      </c>
      <c r="J40" s="84">
        <v>1</v>
      </c>
      <c r="K40" s="84">
        <v>1</v>
      </c>
      <c r="L40" s="85">
        <v>1</v>
      </c>
    </row>
    <row r="41" spans="1:12" ht="11.25">
      <c r="A41" s="82" t="s">
        <v>138</v>
      </c>
      <c r="B41" s="82" t="s">
        <v>255</v>
      </c>
      <c r="C41" s="86">
        <v>1</v>
      </c>
      <c r="D41" s="84">
        <v>1</v>
      </c>
      <c r="E41" s="84">
        <v>1</v>
      </c>
      <c r="F41" s="84">
        <v>1</v>
      </c>
      <c r="G41" s="84">
        <v>1</v>
      </c>
      <c r="H41" s="84">
        <v>1</v>
      </c>
      <c r="I41" s="84">
        <v>1</v>
      </c>
      <c r="J41" s="84">
        <v>1</v>
      </c>
      <c r="K41" s="84">
        <v>1</v>
      </c>
      <c r="L41" s="85">
        <v>1</v>
      </c>
    </row>
    <row r="42" spans="1:12" ht="11.25">
      <c r="A42" s="92" t="s">
        <v>6</v>
      </c>
      <c r="B42" s="92"/>
      <c r="C42" s="17">
        <f aca="true" t="shared" si="0" ref="C42:L42">SUM(C7:C41)</f>
        <v>122</v>
      </c>
      <c r="D42" s="19">
        <f t="shared" si="0"/>
        <v>123</v>
      </c>
      <c r="E42" s="19">
        <f t="shared" si="0"/>
        <v>123</v>
      </c>
      <c r="F42" s="19">
        <f t="shared" si="0"/>
        <v>125</v>
      </c>
      <c r="G42" s="19">
        <f t="shared" si="0"/>
        <v>123</v>
      </c>
      <c r="H42" s="19">
        <f t="shared" si="0"/>
        <v>123</v>
      </c>
      <c r="I42" s="19">
        <f t="shared" si="0"/>
        <v>119</v>
      </c>
      <c r="J42" s="19">
        <f t="shared" si="0"/>
        <v>116</v>
      </c>
      <c r="K42" s="19">
        <f t="shared" si="0"/>
        <v>97</v>
      </c>
      <c r="L42" s="18">
        <f t="shared" si="0"/>
        <v>97</v>
      </c>
    </row>
    <row r="44" spans="1:12" ht="22.5" customHeight="1">
      <c r="A44" s="94" t="s">
        <v>546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</sheetData>
  <sheetProtection/>
  <mergeCells count="6">
    <mergeCell ref="A42:B42"/>
    <mergeCell ref="A44:L44"/>
    <mergeCell ref="A1:L1"/>
    <mergeCell ref="C4:L4"/>
    <mergeCell ref="A3:L3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 transitionEvaluation="1"/>
  <dimension ref="A1:B10"/>
  <sheetViews>
    <sheetView showGridLines="0" workbookViewId="0" topLeftCell="A1">
      <selection activeCell="A1" sqref="A1:B1"/>
    </sheetView>
  </sheetViews>
  <sheetFormatPr defaultColWidth="9.75390625" defaultRowHeight="12.75"/>
  <cols>
    <col min="1" max="1" width="11.125" style="7" bestFit="1" customWidth="1"/>
    <col min="2" max="2" width="77.75390625" style="7" customWidth="1"/>
    <col min="3" max="3" width="9.75390625" style="109" customWidth="1"/>
    <col min="4" max="16384" width="10.875" style="7" customWidth="1"/>
  </cols>
  <sheetData>
    <row r="1" spans="1:2" ht="14.25" customHeight="1">
      <c r="A1" s="90" t="s">
        <v>544</v>
      </c>
      <c r="B1" s="90"/>
    </row>
    <row r="2" spans="1:2" ht="14.25" customHeight="1">
      <c r="A2" s="90" t="s">
        <v>540</v>
      </c>
      <c r="B2" s="90"/>
    </row>
    <row r="3" spans="1:2" ht="11.25">
      <c r="A3" s="110"/>
      <c r="B3" s="110"/>
    </row>
    <row r="4" spans="1:2" ht="11.25">
      <c r="A4" s="111" t="s">
        <v>280</v>
      </c>
      <c r="B4" s="111" t="s">
        <v>449</v>
      </c>
    </row>
    <row r="5" spans="1:2" ht="11.25">
      <c r="A5" s="112"/>
      <c r="B5" s="112" t="s">
        <v>7</v>
      </c>
    </row>
    <row r="6" spans="1:2" ht="11.25">
      <c r="A6" s="113"/>
      <c r="B6" s="113" t="s">
        <v>157</v>
      </c>
    </row>
    <row r="7" spans="1:2" ht="11.25">
      <c r="A7" s="114" t="s">
        <v>3</v>
      </c>
      <c r="B7" s="114" t="s">
        <v>3</v>
      </c>
    </row>
    <row r="8" spans="1:2" ht="11.25">
      <c r="A8" s="114" t="s">
        <v>453</v>
      </c>
      <c r="B8" s="114" t="s">
        <v>454</v>
      </c>
    </row>
    <row r="9" spans="1:2" ht="11.25">
      <c r="A9" s="114" t="s">
        <v>416</v>
      </c>
      <c r="B9" s="114" t="s">
        <v>450</v>
      </c>
    </row>
    <row r="10" spans="1:2" ht="11.25">
      <c r="A10" s="115" t="s">
        <v>451</v>
      </c>
      <c r="B10" s="116" t="s">
        <v>452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 transitionEvaluation="1"/>
  <dimension ref="A1:C80"/>
  <sheetViews>
    <sheetView showGridLines="0" workbookViewId="0" topLeftCell="A1">
      <pane ySplit="6" topLeftCell="BM7" activePane="bottomLeft" state="frozen"/>
      <selection pane="topLeft" activeCell="A1" sqref="A1:K1"/>
      <selection pane="bottomLeft" activeCell="A1" sqref="A1:B1"/>
    </sheetView>
  </sheetViews>
  <sheetFormatPr defaultColWidth="9.75390625" defaultRowHeight="12.75"/>
  <cols>
    <col min="1" max="1" width="11.125" style="7" bestFit="1" customWidth="1"/>
    <col min="2" max="2" width="77.75390625" style="7" customWidth="1"/>
    <col min="3" max="3" width="9.75390625" style="109" customWidth="1"/>
    <col min="4" max="16384" width="10.875" style="7" customWidth="1"/>
  </cols>
  <sheetData>
    <row r="1" spans="1:2" ht="14.25" customHeight="1">
      <c r="A1" s="90" t="s">
        <v>544</v>
      </c>
      <c r="B1" s="90"/>
    </row>
    <row r="2" spans="1:2" ht="14.25" customHeight="1">
      <c r="A2" s="90" t="s">
        <v>541</v>
      </c>
      <c r="B2" s="90"/>
    </row>
    <row r="3" spans="1:2" ht="11.25">
      <c r="A3" s="110"/>
      <c r="B3" s="110"/>
    </row>
    <row r="4" spans="1:2" ht="11.25">
      <c r="A4" s="111" t="s">
        <v>280</v>
      </c>
      <c r="B4" s="111" t="s">
        <v>89</v>
      </c>
    </row>
    <row r="5" spans="1:2" ht="11.25">
      <c r="A5" s="112"/>
      <c r="B5" s="112" t="s">
        <v>7</v>
      </c>
    </row>
    <row r="6" spans="1:2" ht="11.25">
      <c r="A6" s="113"/>
      <c r="B6" s="113" t="s">
        <v>157</v>
      </c>
    </row>
    <row r="7" spans="1:2" ht="11.25">
      <c r="A7" s="114" t="s">
        <v>281</v>
      </c>
      <c r="B7" s="114" t="s">
        <v>182</v>
      </c>
    </row>
    <row r="8" spans="1:2" ht="11.25">
      <c r="A8" s="114" t="s">
        <v>282</v>
      </c>
      <c r="B8" s="114" t="s">
        <v>183</v>
      </c>
    </row>
    <row r="9" spans="1:2" ht="11.25">
      <c r="A9" s="114" t="s">
        <v>283</v>
      </c>
      <c r="B9" s="114" t="s">
        <v>192</v>
      </c>
    </row>
    <row r="10" spans="1:2" ht="11.25">
      <c r="A10" s="117" t="s">
        <v>284</v>
      </c>
      <c r="B10" s="114" t="s">
        <v>195</v>
      </c>
    </row>
    <row r="11" spans="1:2" ht="11.25">
      <c r="A11" s="117" t="s">
        <v>475</v>
      </c>
      <c r="B11" s="114" t="s">
        <v>476</v>
      </c>
    </row>
    <row r="12" spans="1:2" ht="11.25">
      <c r="A12" s="117" t="s">
        <v>462</v>
      </c>
      <c r="B12" s="114" t="s">
        <v>463</v>
      </c>
    </row>
    <row r="13" spans="1:2" ht="11.25">
      <c r="A13" s="117" t="s">
        <v>481</v>
      </c>
      <c r="B13" s="114" t="s">
        <v>482</v>
      </c>
    </row>
    <row r="14" spans="1:2" ht="11.25">
      <c r="A14" s="114" t="s">
        <v>285</v>
      </c>
      <c r="B14" s="114" t="s">
        <v>159</v>
      </c>
    </row>
    <row r="15" spans="1:2" ht="11.25">
      <c r="A15" s="114" t="s">
        <v>286</v>
      </c>
      <c r="B15" s="114" t="s">
        <v>190</v>
      </c>
    </row>
    <row r="16" spans="1:2" ht="11.25">
      <c r="A16" s="114" t="s">
        <v>287</v>
      </c>
      <c r="B16" s="114" t="s">
        <v>193</v>
      </c>
    </row>
    <row r="17" spans="1:2" ht="11.25">
      <c r="A17" s="114" t="s">
        <v>288</v>
      </c>
      <c r="B17" s="114" t="s">
        <v>166</v>
      </c>
    </row>
    <row r="18" spans="1:2" ht="11.25">
      <c r="A18" s="114" t="s">
        <v>289</v>
      </c>
      <c r="B18" s="114" t="s">
        <v>186</v>
      </c>
    </row>
    <row r="19" spans="1:2" ht="11.25">
      <c r="A19" s="114" t="s">
        <v>422</v>
      </c>
      <c r="B19" s="114" t="s">
        <v>423</v>
      </c>
    </row>
    <row r="20" spans="1:2" ht="11.25">
      <c r="A20" s="114" t="s">
        <v>290</v>
      </c>
      <c r="B20" s="114" t="s">
        <v>169</v>
      </c>
    </row>
    <row r="21" spans="1:2" ht="11.25">
      <c r="A21" s="114" t="s">
        <v>407</v>
      </c>
      <c r="B21" s="114" t="s">
        <v>408</v>
      </c>
    </row>
    <row r="22" spans="1:2" ht="11.25">
      <c r="A22" s="114" t="s">
        <v>400</v>
      </c>
      <c r="B22" s="114" t="s">
        <v>397</v>
      </c>
    </row>
    <row r="23" spans="1:2" ht="11.25">
      <c r="A23" s="114" t="s">
        <v>291</v>
      </c>
      <c r="B23" s="114" t="s">
        <v>173</v>
      </c>
    </row>
    <row r="24" spans="1:2" ht="11.25">
      <c r="A24" s="114" t="s">
        <v>292</v>
      </c>
      <c r="B24" s="114" t="s">
        <v>174</v>
      </c>
    </row>
    <row r="25" spans="1:2" ht="11.25">
      <c r="A25" s="114" t="s">
        <v>415</v>
      </c>
      <c r="B25" s="114" t="s">
        <v>414</v>
      </c>
    </row>
    <row r="26" spans="1:2" ht="11.25">
      <c r="A26" s="114" t="s">
        <v>293</v>
      </c>
      <c r="B26" s="114" t="s">
        <v>179</v>
      </c>
    </row>
    <row r="27" spans="1:2" ht="11.25">
      <c r="A27" s="114" t="s">
        <v>419</v>
      </c>
      <c r="B27" s="114" t="s">
        <v>420</v>
      </c>
    </row>
    <row r="28" spans="1:2" ht="11.25">
      <c r="A28" s="114" t="s">
        <v>294</v>
      </c>
      <c r="B28" s="114" t="s">
        <v>167</v>
      </c>
    </row>
    <row r="29" spans="1:2" ht="11.25">
      <c r="A29" s="114" t="s">
        <v>295</v>
      </c>
      <c r="B29" s="114" t="s">
        <v>164</v>
      </c>
    </row>
    <row r="30" spans="1:2" ht="11.25">
      <c r="A30" s="114" t="s">
        <v>296</v>
      </c>
      <c r="B30" s="114" t="s">
        <v>162</v>
      </c>
    </row>
    <row r="31" spans="1:2" ht="11.25">
      <c r="A31" s="114" t="s">
        <v>401</v>
      </c>
      <c r="B31" s="114" t="s">
        <v>398</v>
      </c>
    </row>
    <row r="32" spans="1:2" ht="11.25">
      <c r="A32" s="114" t="s">
        <v>297</v>
      </c>
      <c r="B32" s="114" t="s">
        <v>177</v>
      </c>
    </row>
    <row r="33" spans="1:2" ht="11.25">
      <c r="A33" s="114" t="s">
        <v>298</v>
      </c>
      <c r="B33" s="114" t="s">
        <v>175</v>
      </c>
    </row>
    <row r="34" spans="1:2" ht="11.25">
      <c r="A34" s="114" t="s">
        <v>487</v>
      </c>
      <c r="B34" s="114" t="s">
        <v>488</v>
      </c>
    </row>
    <row r="35" spans="1:2" ht="11.25">
      <c r="A35" s="114" t="s">
        <v>501</v>
      </c>
      <c r="B35" s="114" t="s">
        <v>502</v>
      </c>
    </row>
    <row r="36" spans="1:2" ht="11.25">
      <c r="A36" s="114" t="s">
        <v>377</v>
      </c>
      <c r="B36" s="114" t="s">
        <v>378</v>
      </c>
    </row>
    <row r="37" spans="1:2" ht="11.25">
      <c r="A37" s="114" t="s">
        <v>465</v>
      </c>
      <c r="B37" s="114" t="s">
        <v>466</v>
      </c>
    </row>
    <row r="38" spans="1:2" ht="11.25">
      <c r="A38" s="114" t="s">
        <v>440</v>
      </c>
      <c r="B38" s="114" t="s">
        <v>441</v>
      </c>
    </row>
    <row r="39" spans="1:2" ht="11.25">
      <c r="A39" s="114" t="s">
        <v>299</v>
      </c>
      <c r="B39" s="114" t="s">
        <v>181</v>
      </c>
    </row>
    <row r="40" spans="1:2" ht="11.25">
      <c r="A40" s="114" t="s">
        <v>300</v>
      </c>
      <c r="B40" s="114" t="s">
        <v>170</v>
      </c>
    </row>
    <row r="41" spans="1:2" ht="11.25">
      <c r="A41" s="114" t="s">
        <v>505</v>
      </c>
      <c r="B41" s="114" t="s">
        <v>506</v>
      </c>
    </row>
    <row r="42" spans="1:2" ht="11.25">
      <c r="A42" s="114" t="s">
        <v>379</v>
      </c>
      <c r="B42" s="114" t="s">
        <v>380</v>
      </c>
    </row>
    <row r="43" spans="1:2" ht="11.25">
      <c r="A43" s="114" t="s">
        <v>301</v>
      </c>
      <c r="B43" s="114" t="s">
        <v>176</v>
      </c>
    </row>
    <row r="44" spans="1:2" ht="11.25">
      <c r="A44" s="114" t="s">
        <v>471</v>
      </c>
      <c r="B44" s="114" t="s">
        <v>472</v>
      </c>
    </row>
    <row r="45" spans="1:2" ht="11.25">
      <c r="A45" s="114" t="s">
        <v>385</v>
      </c>
      <c r="B45" s="114" t="s">
        <v>386</v>
      </c>
    </row>
    <row r="46" spans="1:2" ht="11.25">
      <c r="A46" s="114" t="s">
        <v>389</v>
      </c>
      <c r="B46" s="114" t="s">
        <v>390</v>
      </c>
    </row>
    <row r="47" spans="1:2" ht="11.25">
      <c r="A47" s="114" t="s">
        <v>508</v>
      </c>
      <c r="B47" s="114" t="s">
        <v>509</v>
      </c>
    </row>
    <row r="48" spans="1:2" ht="11.25">
      <c r="A48" s="114" t="s">
        <v>302</v>
      </c>
      <c r="B48" s="114" t="s">
        <v>187</v>
      </c>
    </row>
    <row r="49" spans="1:2" ht="11.25">
      <c r="A49" s="114" t="s">
        <v>303</v>
      </c>
      <c r="B49" s="114" t="s">
        <v>163</v>
      </c>
    </row>
    <row r="50" spans="1:2" ht="11.25">
      <c r="A50" s="114" t="s">
        <v>304</v>
      </c>
      <c r="B50" s="114" t="s">
        <v>185</v>
      </c>
    </row>
    <row r="51" spans="1:2" ht="11.25">
      <c r="A51" s="114" t="s">
        <v>305</v>
      </c>
      <c r="B51" s="114" t="s">
        <v>160</v>
      </c>
    </row>
    <row r="52" spans="1:2" ht="11.25">
      <c r="A52" s="114" t="s">
        <v>306</v>
      </c>
      <c r="B52" s="114" t="s">
        <v>165</v>
      </c>
    </row>
    <row r="53" spans="1:2" ht="11.25">
      <c r="A53" s="114" t="s">
        <v>513</v>
      </c>
      <c r="B53" s="114" t="s">
        <v>513</v>
      </c>
    </row>
    <row r="54" spans="1:3" ht="11.25">
      <c r="A54" s="114" t="s">
        <v>413</v>
      </c>
      <c r="B54" s="114" t="s">
        <v>413</v>
      </c>
      <c r="C54" s="118"/>
    </row>
    <row r="55" spans="1:3" ht="11.25">
      <c r="A55" s="114" t="s">
        <v>189</v>
      </c>
      <c r="B55" s="114" t="s">
        <v>189</v>
      </c>
      <c r="C55" s="118"/>
    </row>
    <row r="56" spans="1:3" ht="11.25">
      <c r="A56" s="114" t="s">
        <v>493</v>
      </c>
      <c r="B56" s="114" t="s">
        <v>494</v>
      </c>
      <c r="C56" s="118"/>
    </row>
    <row r="57" spans="1:3" ht="11.25">
      <c r="A57" s="114" t="s">
        <v>491</v>
      </c>
      <c r="B57" s="114" t="s">
        <v>492</v>
      </c>
      <c r="C57" s="118"/>
    </row>
    <row r="58" spans="1:3" ht="11.25">
      <c r="A58" s="114" t="s">
        <v>307</v>
      </c>
      <c r="B58" s="114" t="s">
        <v>168</v>
      </c>
      <c r="C58" s="118"/>
    </row>
    <row r="59" spans="1:3" ht="11.25">
      <c r="A59" s="114" t="s">
        <v>446</v>
      </c>
      <c r="B59" s="114" t="s">
        <v>447</v>
      </c>
      <c r="C59" s="118"/>
    </row>
    <row r="60" spans="1:3" ht="11.25">
      <c r="A60" s="114" t="s">
        <v>497</v>
      </c>
      <c r="B60" s="114" t="s">
        <v>498</v>
      </c>
      <c r="C60" s="118"/>
    </row>
    <row r="61" spans="1:3" ht="11.25">
      <c r="A61" s="114" t="s">
        <v>391</v>
      </c>
      <c r="B61" s="114" t="s">
        <v>392</v>
      </c>
      <c r="C61" s="118"/>
    </row>
    <row r="62" spans="1:3" ht="11.25">
      <c r="A62" s="114" t="s">
        <v>375</v>
      </c>
      <c r="B62" s="114" t="s">
        <v>376</v>
      </c>
      <c r="C62" s="118"/>
    </row>
    <row r="63" spans="1:3" ht="11.25">
      <c r="A63" s="114" t="s">
        <v>308</v>
      </c>
      <c r="B63" s="114" t="s">
        <v>161</v>
      </c>
      <c r="C63" s="118"/>
    </row>
    <row r="64" spans="1:2" ht="11.25">
      <c r="A64" s="114" t="s">
        <v>477</v>
      </c>
      <c r="B64" s="114" t="s">
        <v>478</v>
      </c>
    </row>
    <row r="65" spans="1:2" ht="11.25">
      <c r="A65" s="116" t="s">
        <v>435</v>
      </c>
      <c r="B65" s="116" t="s">
        <v>436</v>
      </c>
    </row>
    <row r="66" spans="1:2" ht="11.25">
      <c r="A66" s="119" t="s">
        <v>309</v>
      </c>
      <c r="B66" s="119" t="s">
        <v>191</v>
      </c>
    </row>
    <row r="67" spans="1:2" ht="11.25">
      <c r="A67" s="114" t="s">
        <v>310</v>
      </c>
      <c r="B67" s="114" t="s">
        <v>180</v>
      </c>
    </row>
    <row r="68" spans="1:2" ht="11.25">
      <c r="A68" s="114" t="s">
        <v>311</v>
      </c>
      <c r="B68" s="114" t="s">
        <v>171</v>
      </c>
    </row>
    <row r="69" spans="1:2" ht="11.25">
      <c r="A69" s="114" t="s">
        <v>404</v>
      </c>
      <c r="B69" s="114" t="s">
        <v>405</v>
      </c>
    </row>
    <row r="70" spans="1:2" ht="11.25">
      <c r="A70" s="114" t="s">
        <v>210</v>
      </c>
      <c r="B70" s="114" t="s">
        <v>194</v>
      </c>
    </row>
    <row r="71" spans="1:2" ht="11.25">
      <c r="A71" s="114" t="s">
        <v>402</v>
      </c>
      <c r="B71" s="114" t="s">
        <v>399</v>
      </c>
    </row>
    <row r="72" spans="1:2" ht="11.25">
      <c r="A72" s="114" t="s">
        <v>425</v>
      </c>
      <c r="B72" s="114" t="s">
        <v>426</v>
      </c>
    </row>
    <row r="73" spans="1:2" ht="11.25">
      <c r="A73" s="114" t="s">
        <v>312</v>
      </c>
      <c r="B73" s="114" t="s">
        <v>188</v>
      </c>
    </row>
    <row r="74" spans="1:2" ht="11.25">
      <c r="A74" s="114" t="s">
        <v>313</v>
      </c>
      <c r="B74" s="114" t="s">
        <v>178</v>
      </c>
    </row>
    <row r="75" spans="1:2" ht="11.25">
      <c r="A75" s="114" t="s">
        <v>468</v>
      </c>
      <c r="B75" s="114" t="s">
        <v>469</v>
      </c>
    </row>
    <row r="76" spans="1:2" ht="11.25">
      <c r="A76" s="114" t="s">
        <v>411</v>
      </c>
      <c r="B76" s="114" t="s">
        <v>412</v>
      </c>
    </row>
    <row r="77" spans="1:2" ht="11.25">
      <c r="A77" s="114" t="s">
        <v>381</v>
      </c>
      <c r="B77" s="114" t="s">
        <v>382</v>
      </c>
    </row>
    <row r="78" spans="1:2" ht="11.25">
      <c r="A78" s="114" t="s">
        <v>314</v>
      </c>
      <c r="B78" s="114" t="s">
        <v>184</v>
      </c>
    </row>
    <row r="79" spans="1:2" ht="11.25">
      <c r="A79" s="114" t="s">
        <v>315</v>
      </c>
      <c r="B79" s="114" t="s">
        <v>172</v>
      </c>
    </row>
    <row r="80" spans="1:2" ht="11.25">
      <c r="A80" s="116" t="s">
        <v>443</v>
      </c>
      <c r="B80" s="116" t="s">
        <v>444</v>
      </c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2011-06-22T19:35:19Z</cp:lastPrinted>
  <dcterms:created xsi:type="dcterms:W3CDTF">1997-07-03T02:59:50Z</dcterms:created>
  <dcterms:modified xsi:type="dcterms:W3CDTF">2011-06-22T19:36:11Z</dcterms:modified>
  <cp:category/>
  <cp:version/>
  <cp:contentType/>
  <cp:contentStatus/>
</cp:coreProperties>
</file>